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09A1D7E-FF30-4D06-AD2C-B96E555623B8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t Trading Bonds" sheetId="9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2" l="1"/>
  <c r="H12" i="15" l="1"/>
  <c r="I12" i="15"/>
  <c r="G12" i="15"/>
  <c r="H11" i="15"/>
  <c r="I11" i="15"/>
  <c r="G11" i="15"/>
  <c r="L56" i="16"/>
  <c r="M56" i="16"/>
  <c r="N56" i="16"/>
  <c r="L78" i="16"/>
  <c r="M78" i="16"/>
  <c r="N78" i="16"/>
  <c r="L85" i="16"/>
  <c r="M85" i="16"/>
  <c r="N85" i="16"/>
  <c r="L48" i="16"/>
  <c r="M48" i="16"/>
  <c r="N48" i="16"/>
  <c r="L42" i="16"/>
  <c r="M42" i="16"/>
  <c r="N42" i="16"/>
  <c r="L35" i="16"/>
  <c r="M35" i="16"/>
  <c r="N35" i="16"/>
  <c r="L28" i="16"/>
  <c r="M28" i="16"/>
  <c r="N28" i="16"/>
  <c r="L23" i="16"/>
  <c r="M23" i="16"/>
  <c r="N23" i="16"/>
  <c r="L15" i="16"/>
  <c r="M15" i="16"/>
  <c r="N15" i="16"/>
  <c r="L65" i="16"/>
  <c r="M65" i="16"/>
  <c r="N65" i="16"/>
  <c r="L59" i="16"/>
  <c r="M59" i="16"/>
  <c r="N59" i="16"/>
  <c r="L68" i="16" l="1"/>
  <c r="M68" i="16"/>
  <c r="N68" i="16"/>
  <c r="L19" i="16" l="1"/>
  <c r="L49" i="16" s="1"/>
  <c r="M19" i="16"/>
  <c r="M49" i="16" s="1"/>
  <c r="N19" i="16"/>
  <c r="N49" i="16" s="1"/>
  <c r="L62" i="16"/>
  <c r="M62" i="16"/>
  <c r="N62" i="16"/>
  <c r="L74" i="16"/>
  <c r="M74" i="16"/>
  <c r="N74" i="16"/>
  <c r="L88" i="16"/>
  <c r="M88" i="16"/>
  <c r="N88" i="16"/>
  <c r="L91" i="16"/>
  <c r="M91" i="16"/>
  <c r="N91" i="16"/>
  <c r="L69" i="16" l="1"/>
  <c r="M69" i="16"/>
  <c r="N69" i="16"/>
  <c r="N92" i="16"/>
  <c r="M92" i="16"/>
  <c r="L92" i="16"/>
  <c r="L93" i="16" l="1"/>
  <c r="M93" i="16"/>
  <c r="N93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<sst xmlns="http://schemas.openxmlformats.org/spreadsheetml/2006/main" count="493" uniqueCount="315">
  <si>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</si>
  <si>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</si>
  <si>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</si>
  <si>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</si>
  <si>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</si>
  <si>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</si>
  <si>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</si>
  <si>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</si>
  <si>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</si>
  <si>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</si>
  <si>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</si>
  <si>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</si>
  <si>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</si>
  <si>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</si>
  <si>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</si>
  <si>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</si>
  <si>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</si>
  <si>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</si>
  <si>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</si>
  <si>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</si>
  <si>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</si>
  <si>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</si>
  <si>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</si>
  <si>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</si>
  <si>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</si>
  <si>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</si>
  <si>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</si>
  <si>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</si>
  <si>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</si>
  <si>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</si>
  <si>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</si>
  <si>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</si>
  <si>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</si>
  <si>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</si>
  <si>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</si>
  <si>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</si>
  <si>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</si>
  <si>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</si>
  <si>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</si>
  <si>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</si>
  <si>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</si>
  <si>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</si>
  <si>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</si>
  <si>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</si>
  <si>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</si>
  <si>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</si>
  <si>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</si>
  <si>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</si>
  <si>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</si>
  <si>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</si>
  <si>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</si>
  <si>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</si>
  <si>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</si>
  <si>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</si>
  <si>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</si>
  <si>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</si>
  <si>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</si>
  <si>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</si>
  <si>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</si>
  <si>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</si>
  <si>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</si>
  <si>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</si>
  <si>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</si>
  <si>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</si>
  <si>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</si>
  <si>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</si>
  <si>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</si>
  <si>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</si>
  <si>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</si>
  <si>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</si>
  <si>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</si>
  <si>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</si>
  <si>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</si>
  <si>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</si>
  <si>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</si>
  <si>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</si>
  <si>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</si>
  <si>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</si>
  <si>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</si>
  <si>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</si>
  <si>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</si>
  <si>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</si>
  <si>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</si>
  <si>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</si>
  <si>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</si>
  <si>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</si>
  <si>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</si>
  <si>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</si>
  <si>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</si>
  <si>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</si>
  <si>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</si>
  <si>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</si>
  <si>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</si>
  <si>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</si>
  <si>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</si>
  <si>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</si>
  <si>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</si>
  <si>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</si>
  <si>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</si>
  <si>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</si>
  <si>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</si>
  <si>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</si>
  <si>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</si>
  <si>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</si>
  <si>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</si>
  <si>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</si>
  <si>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</si>
  <si>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</si>
  <si>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</si>
  <si>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</si>
  <si>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</si>
  <si>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</si>
  <si>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</si>
  <si>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</si>
  <si>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</si>
  <si>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</si>
  <si>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</si>
  <si>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</si>
  <si>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</si>
  <si>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</si>
  <si>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</si>
  <si>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</si>
  <si>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</si>
  <si>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</si>
  <si>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</si>
  <si>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</si>
  <si>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</si>
  <si>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</si>
  <si>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</si>
  <si>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</si>
  <si>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</si>
  <si>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</si>
  <si>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</si>
  <si>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</si>
  <si>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</si>
  <si>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</si>
  <si>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</si>
  <si>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</si>
  <si>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</si>
  <si>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</si>
  <si>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</si>
  <si>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</si>
  <si>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</si>
  <si>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</si>
  <si>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</si>
  <si>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</si>
  <si>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</si>
  <si>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</si>
  <si>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</si>
  <si>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</si>
  <si>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</si>
  <si>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</si>
  <si>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</si>
  <si>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</si>
  <si>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</si>
  <si>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</si>
  <si>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</si>
  <si>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</si>
  <si>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</si>
  <si>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</si>
  <si>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</si>
  <si>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</si>
  <si>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</si>
  <si>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</si>
  <si>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</si>
  <si>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</si>
  <si>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</si>
  <si>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</si>
  <si>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</si>
  <si>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</si>
  <si>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</si>
  <si>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</si>
  <si>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</si>
  <si>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</si>
  <si>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</si>
  <si>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</si>
  <si>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</si>
  <si>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</si>
  <si>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</si>
  <si>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</si>
  <si>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</si>
  <si>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</si>
  <si>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</si>
  <si>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</si>
  <si>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</si>
  <si>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</si>
  <si>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</si>
  <si>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</si>
  <si>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</si>
  <si>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</si>
  <si>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</si>
  <si>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</si>
  <si>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</si>
  <si>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</si>
  <si>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</si>
  <si>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</si>
  <si>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</si>
  <si>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</si>
  <si>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</si>
  <si>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</si>
  <si>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</si>
  <si>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</si>
  <si>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</si>
  <si>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</si>
  <si>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</si>
  <si>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</si>
  <si>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</si>
  <si>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</si>
  <si>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</si>
  <si>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</si>
  <si>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</si>
  <si>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</si>
  <si>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</si>
  <si>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</si>
  <si>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</si>
  <si>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</si>
  <si>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</si>
  <si>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</si>
  <si>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</si>
  <si>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</si>
  <si>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</si>
  <si>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</si>
  <si>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</si>
  <si>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</si>
  <si>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</si>
  <si>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</si>
  <si>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</si>
  <si>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</si>
  <si>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</si>
  <si>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</si>
  <si>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</si>
  <si>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</si>
  <si>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</si>
  <si>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</si>
  <si>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</si>
  <si>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</si>
  <si>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</si>
  <si>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</si>
  <si>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</si>
  <si>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</si>
  <si>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</si>
  <si>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</si>
  <si>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</si>
  <si>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</si>
  <si>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</si>
  <si>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</si>
  <si>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</si>
  <si>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</si>
  <si>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</si>
  <si>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</si>
  <si>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</si>
  <si>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</si>
  <si>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</si>
  <si>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</si>
  <si>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</si>
  <si>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</si>
  <si>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</si>
  <si>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</si>
  <si>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</si>
  <si>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</si>
  <si>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</si>
  <si>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</si>
  <si>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</si>
  <si>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</si>
  <si>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</si>
  <si>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</si>
  <si>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</si>
  <si>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</si>
  <si>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</si>
  <si>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</si>
  <si>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</si>
  <si>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</si>
  <si>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</si>
  <si>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</si>
  <si>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</si>
  <si>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</si>
  <si>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</si>
  <si>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</si>
  <si>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</si>
  <si>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</si>
  <si>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</si>
  <si>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</si>
  <si>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</si>
  <si>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</si>
  <si>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</si>
  <si>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</si>
  <si>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</si>
  <si>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</si>
  <si>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</si>
  <si>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</si>
  <si>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</si>
  <si>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</si>
  <si>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</si>
  <si>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</si>
  <si>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</si>
  <si>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</si>
  <si>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</si>
  <si>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</si>
  <si>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</si>
  <si>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</si>
  <si>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</si>
  <si>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</si>
  <si>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</si>
  <si>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</si>
  <si>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ISX Trading Indices of Tuesday 24/3/2026</t>
  </si>
  <si>
    <t>Bulletin No (51)</t>
  </si>
  <si>
    <t>Tuesday 24/3/2026</t>
  </si>
  <si>
    <t xml:space="preserve">OTC Platform Trading Bulletin No (51) </t>
  </si>
  <si>
    <t>Iraq Stock Exchange not trading companies of Tuesday 24/3/2026</t>
  </si>
  <si>
    <t xml:space="preserve">Regular Market Bulletin No (51) </t>
  </si>
  <si>
    <t>Second Platform Market Bulletin No (51)</t>
  </si>
  <si>
    <t xml:space="preserve">Undisclosed Platform Companies Bulletin No (51) </t>
  </si>
  <si>
    <t>Kirkuk producing constructional materials</t>
  </si>
  <si>
    <t>IKFP</t>
  </si>
  <si>
    <t>Total Of  Money Service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</si>
</sst>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7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4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0" borderId="140" xfId="1" applyFont="1" applyBorder="1" applyAlignment="1">
      <alignment horizontal="left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64088</xdr:colOff>
      <xdr:row>19</xdr:row>
      <xdr:rowOff>914400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713B29-7AEE-E1A2-A7A5-A45EDABE5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6131513" cy="2905125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15</xdr:row>
      <xdr:rowOff>28575</xdr:rowOff>
    </xdr:from>
    <xdr:to>
      <xdr:col>13</xdr:col>
      <xdr:colOff>2438401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A62D27A-0F0B-A2F8-F2CD-6D15222A5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0" y="4981575"/>
          <a:ext cx="5791201" cy="2914650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6</xdr:row>
      <xdr:rowOff>0</xdr:rowOff>
    </xdr:from>
    <xdr:to>
      <xdr:col>13</xdr:col>
      <xdr:colOff>2438400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B03F3D1-AB17-D4FA-3AC5-C840CB5C0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2124075"/>
          <a:ext cx="3371850" cy="2838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9525</xdr:rowOff>
    </xdr:from>
    <xdr:to>
      <xdr:col>5</xdr:col>
      <xdr:colOff>1266825</xdr:colOff>
      <xdr:row>29</xdr:row>
      <xdr:rowOff>314324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41104AE-3782-9F51-59CC-FC5B562F2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24550"/>
          <a:ext cx="4848225" cy="3133724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1409701</xdr:colOff>
      <xdr:row>30</xdr:row>
      <xdr:rowOff>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6C1B42C-35C0-6A07-3332-8C158427F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4991100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69</xdr:row>
      <xdr:rowOff>28256</xdr:rowOff>
    </xdr:from>
    <xdr:to>
      <xdr:col>13</xdr:col>
      <xdr:colOff>1530298</xdr:colOff>
      <xdr:row>69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49</xdr:row>
      <xdr:rowOff>23547</xdr:rowOff>
    </xdr:from>
    <xdr:to>
      <xdr:col>13</xdr:col>
      <xdr:colOff>1504340</xdr:colOff>
      <xdr:row>49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zoomScaleNormal="100" workbookViewId="0">
      <selection activeCell="H12" sqref="H1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3" t="s">
        <v>0</v>
      </c>
      <c r="C1" s="144"/>
      <c r="D1" s="145"/>
      <c r="E1" s="146"/>
      <c r="F1" s="147"/>
      <c r="G1" s="147"/>
      <c r="H1" s="147"/>
      <c r="I1" s="147"/>
      <c r="J1" s="147"/>
      <c r="K1" s="148"/>
      <c r="L1" s="19"/>
      <c r="M1" s="19"/>
      <c r="N1" s="19"/>
    </row>
    <row r="2" spans="2:16" ht="30" customHeight="1">
      <c r="B2" s="156" t="s">
        <v>305</v>
      </c>
      <c r="C2" s="157"/>
      <c r="D2" s="15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49" t="s">
        <v>304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1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2" t="s">
        <v>63</v>
      </c>
      <c r="C5" s="153"/>
      <c r="D5" s="154">
        <f>'Bullient '!M93+OTC!H12</f>
        <v>564575131</v>
      </c>
      <c r="E5" s="155"/>
      <c r="F5" s="23"/>
      <c r="G5" s="152" t="s">
        <v>64</v>
      </c>
      <c r="H5" s="153"/>
      <c r="I5" s="154">
        <f>'Bullient '!N93+OTC!I12</f>
        <v>629365963.44000006</v>
      </c>
      <c r="J5" s="155"/>
      <c r="K5" s="24"/>
      <c r="L5" s="152" t="s">
        <v>8</v>
      </c>
      <c r="M5" s="153"/>
      <c r="N5" s="25">
        <f>'Bullient '!L93+OTC!G12</f>
        <v>803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59"/>
      <c r="L6" s="160"/>
      <c r="M6" s="161"/>
      <c r="N6" s="28"/>
    </row>
    <row r="7" spans="2:16" ht="24.95" customHeight="1">
      <c r="B7" s="162" t="s">
        <v>1</v>
      </c>
      <c r="C7" s="163"/>
      <c r="D7" s="164"/>
      <c r="E7" s="29">
        <v>978.93</v>
      </c>
      <c r="F7" s="30"/>
      <c r="G7" s="162" t="s">
        <v>5</v>
      </c>
      <c r="H7" s="163"/>
      <c r="I7" s="164"/>
      <c r="J7" s="29">
        <v>1232.08</v>
      </c>
      <c r="K7" s="131"/>
      <c r="L7" s="132"/>
      <c r="M7" s="133"/>
      <c r="N7" s="18"/>
    </row>
    <row r="8" spans="2:16" ht="24.95" customHeight="1">
      <c r="B8" s="162" t="s">
        <v>2</v>
      </c>
      <c r="C8" s="163"/>
      <c r="D8" s="164"/>
      <c r="E8" s="29">
        <v>984.5</v>
      </c>
      <c r="F8" s="31"/>
      <c r="G8" s="162" t="s">
        <v>6</v>
      </c>
      <c r="H8" s="163"/>
      <c r="I8" s="164"/>
      <c r="J8" s="29">
        <v>1234.8800000000001</v>
      </c>
      <c r="K8" s="131"/>
      <c r="L8" s="132"/>
      <c r="M8" s="133"/>
      <c r="N8" s="18"/>
    </row>
    <row r="9" spans="2:16" ht="24.95" customHeight="1">
      <c r="B9" s="137" t="s">
        <v>3</v>
      </c>
      <c r="C9" s="138"/>
      <c r="D9" s="139"/>
      <c r="E9" s="128">
        <f>((E7/E8)-1)*100</f>
        <v>-0.56576942610462311</v>
      </c>
      <c r="F9" s="31"/>
      <c r="G9" s="137" t="s">
        <v>3</v>
      </c>
      <c r="H9" s="138"/>
      <c r="I9" s="139"/>
      <c r="J9" s="128">
        <f>((J7/J8)-1)*100</f>
        <v>-0.22674267945065329</v>
      </c>
      <c r="K9" s="131"/>
      <c r="L9" s="132"/>
      <c r="M9" s="133"/>
      <c r="N9" s="18"/>
    </row>
    <row r="10" spans="2:16" ht="24.95" customHeight="1">
      <c r="B10" s="137" t="s">
        <v>4</v>
      </c>
      <c r="C10" s="138"/>
      <c r="D10" s="139"/>
      <c r="E10" s="128">
        <f>E7-E8</f>
        <v>-5.57000000000005</v>
      </c>
      <c r="F10" s="21"/>
      <c r="G10" s="137" t="s">
        <v>4</v>
      </c>
      <c r="H10" s="138"/>
      <c r="I10" s="139"/>
      <c r="J10" s="128">
        <f>J7-J8</f>
        <v>-2.8000000000001819</v>
      </c>
      <c r="K10" s="131"/>
      <c r="L10" s="132"/>
      <c r="M10" s="133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5"/>
      <c r="L11" s="132"/>
      <c r="M11" s="133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12</v>
      </c>
      <c r="K12" s="131"/>
      <c r="L12" s="132"/>
      <c r="M12" s="133"/>
      <c r="N12" s="18"/>
      <c r="O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2</v>
      </c>
      <c r="F13" s="30"/>
      <c r="G13" s="134" t="s">
        <v>67</v>
      </c>
      <c r="H13" s="135"/>
      <c r="I13" s="136"/>
      <c r="J13" s="38">
        <v>9</v>
      </c>
      <c r="K13" s="131"/>
      <c r="L13" s="132"/>
      <c r="M13" s="133"/>
      <c r="N13" s="18"/>
      <c r="O13" s="32"/>
    </row>
    <row r="14" spans="2:16" ht="24.95" customHeight="1">
      <c r="B14" s="137" t="s">
        <v>82</v>
      </c>
      <c r="C14" s="138" t="s">
        <v>10</v>
      </c>
      <c r="D14" s="139" t="s">
        <v>10</v>
      </c>
      <c r="E14" s="38">
        <v>5</v>
      </c>
      <c r="F14" s="21"/>
      <c r="G14" s="140" t="s">
        <v>68</v>
      </c>
      <c r="H14" s="141"/>
      <c r="I14" s="142"/>
      <c r="J14" s="38">
        <v>15</v>
      </c>
      <c r="K14" s="131"/>
      <c r="L14" s="132"/>
      <c r="M14" s="133"/>
      <c r="N14" s="26"/>
      <c r="O14" s="32"/>
      <c r="P14" s="32"/>
    </row>
    <row r="15" spans="2:16" ht="24.95" customHeight="1">
      <c r="B15" s="137" t="s">
        <v>66</v>
      </c>
      <c r="C15" s="138" t="s">
        <v>11</v>
      </c>
      <c r="D15" s="139" t="s">
        <v>11</v>
      </c>
      <c r="E15" s="41">
        <v>10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72.75" customHeight="1">
      <c r="E20" s="18" t="s">
        <v>281</v>
      </c>
      <c r="O20" s="1"/>
      <c r="P20" s="1"/>
      <c r="Q20" s="1"/>
      <c r="R20" s="1"/>
      <c r="S20" s="1"/>
      <c r="T20" s="1"/>
      <c r="U20" s="1"/>
    </row>
    <row r="21" spans="1:21" ht="31.5" customHeight="1">
      <c r="A21" s="129" t="s">
        <v>12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H19" sqref="H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7" t="s">
        <v>61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</row>
    <row r="3" spans="1:14" ht="36.75" customHeight="1">
      <c r="A3" s="168" t="s">
        <v>306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</row>
    <row r="4" spans="1:14" ht="21">
      <c r="A4" s="42"/>
      <c r="B4" s="42"/>
      <c r="C4" s="166" t="s">
        <v>13</v>
      </c>
      <c r="D4" s="166"/>
      <c r="E4" s="166"/>
      <c r="F4" s="166"/>
      <c r="G4" s="42"/>
      <c r="H4" s="166" t="s">
        <v>14</v>
      </c>
      <c r="I4" s="166"/>
      <c r="J4" s="166"/>
      <c r="K4" s="166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286</v>
      </c>
      <c r="D6" s="81">
        <v>0.14000000000000001</v>
      </c>
      <c r="E6" s="96">
        <v>7.69</v>
      </c>
      <c r="F6" s="84">
        <v>25000</v>
      </c>
      <c r="G6" s="42"/>
      <c r="H6" s="46" t="s">
        <v>215</v>
      </c>
      <c r="I6" s="81">
        <v>4.37</v>
      </c>
      <c r="J6" s="97">
        <v>-4.79</v>
      </c>
      <c r="K6" s="84">
        <v>382482</v>
      </c>
      <c r="L6" s="1"/>
      <c r="M6" s="1"/>
    </row>
    <row r="7" spans="1:14" s="49" customFormat="1" ht="17.100000000000001" customHeight="1">
      <c r="A7" s="42"/>
      <c r="B7" s="42"/>
      <c r="C7" s="46" t="s">
        <v>279</v>
      </c>
      <c r="D7" s="81">
        <v>5.09</v>
      </c>
      <c r="E7" s="96">
        <v>4.95</v>
      </c>
      <c r="F7" s="84">
        <v>15000</v>
      </c>
      <c r="G7" s="42"/>
      <c r="H7" s="46" t="s">
        <v>293</v>
      </c>
      <c r="I7" s="81">
        <v>2.63</v>
      </c>
      <c r="J7" s="97">
        <v>-4.71</v>
      </c>
      <c r="K7" s="84">
        <v>927413</v>
      </c>
      <c r="L7" s="1"/>
    </row>
    <row r="8" spans="1:14" s="49" customFormat="1" ht="17.100000000000001" customHeight="1">
      <c r="A8" s="42"/>
      <c r="B8" s="42"/>
      <c r="C8" s="46" t="s">
        <v>153</v>
      </c>
      <c r="D8" s="81">
        <v>30.85</v>
      </c>
      <c r="E8" s="96">
        <v>4.93</v>
      </c>
      <c r="F8" s="84">
        <v>1000</v>
      </c>
      <c r="G8" s="42"/>
      <c r="H8" s="46" t="s">
        <v>112</v>
      </c>
      <c r="I8" s="81">
        <v>1.3</v>
      </c>
      <c r="J8" s="97">
        <v>-4.41</v>
      </c>
      <c r="K8" s="84">
        <v>500000</v>
      </c>
    </row>
    <row r="9" spans="1:14" s="49" customFormat="1" ht="17.100000000000001" customHeight="1">
      <c r="A9" s="42"/>
      <c r="B9" s="42"/>
      <c r="C9" s="46" t="s">
        <v>236</v>
      </c>
      <c r="D9" s="81">
        <v>0.87</v>
      </c>
      <c r="E9" s="96">
        <v>4.82</v>
      </c>
      <c r="F9" s="84">
        <v>150000</v>
      </c>
      <c r="G9" s="42"/>
      <c r="H9" s="46" t="s">
        <v>283</v>
      </c>
      <c r="I9" s="81">
        <v>0.23</v>
      </c>
      <c r="J9" s="97">
        <v>-4.17</v>
      </c>
      <c r="K9" s="84">
        <v>3850000</v>
      </c>
    </row>
    <row r="10" spans="1:14" s="49" customFormat="1" ht="17.100000000000001" customHeight="1">
      <c r="A10" s="42"/>
      <c r="B10" s="42"/>
      <c r="C10" s="46" t="s">
        <v>238</v>
      </c>
      <c r="D10" s="81">
        <v>3.65</v>
      </c>
      <c r="E10" s="96">
        <v>4.58</v>
      </c>
      <c r="F10" s="84">
        <v>189859</v>
      </c>
      <c r="G10" s="42"/>
      <c r="H10" s="46" t="s">
        <v>269</v>
      </c>
      <c r="I10" s="81">
        <v>6.84</v>
      </c>
      <c r="J10" s="97">
        <v>-3.66</v>
      </c>
      <c r="K10" s="84">
        <v>5000</v>
      </c>
    </row>
    <row r="11" spans="1:14" s="49" customFormat="1" ht="33" customHeight="1">
      <c r="A11" s="42"/>
      <c r="B11" s="42"/>
      <c r="C11" s="167" t="s">
        <v>62</v>
      </c>
      <c r="D11" s="167"/>
      <c r="E11" s="167"/>
      <c r="F11" s="167"/>
      <c r="G11" s="167"/>
      <c r="H11" s="167"/>
      <c r="I11" s="167"/>
      <c r="J11" s="167"/>
      <c r="K11" s="167"/>
    </row>
    <row r="12" spans="1:14" s="49" customFormat="1" ht="33" customHeight="1">
      <c r="A12" s="42"/>
      <c r="B12" s="42"/>
      <c r="C12" s="167"/>
      <c r="D12" s="167"/>
      <c r="E12" s="167"/>
      <c r="F12" s="167"/>
      <c r="G12" s="167"/>
      <c r="H12" s="167"/>
      <c r="I12" s="167"/>
      <c r="J12" s="167"/>
      <c r="K12" s="167"/>
    </row>
    <row r="13" spans="1:14" ht="29.25" customHeight="1">
      <c r="A13" s="42"/>
      <c r="B13" s="42"/>
      <c r="C13" s="166" t="s">
        <v>18</v>
      </c>
      <c r="D13" s="166"/>
      <c r="E13" s="166"/>
      <c r="F13" s="166"/>
      <c r="G13" s="105"/>
      <c r="H13" s="166" t="s">
        <v>7</v>
      </c>
      <c r="I13" s="166"/>
      <c r="J13" s="166"/>
      <c r="K13" s="166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191</v>
      </c>
      <c r="D15" s="81">
        <v>0.35</v>
      </c>
      <c r="E15" s="82">
        <v>0</v>
      </c>
      <c r="F15" s="84">
        <v>176054494</v>
      </c>
      <c r="G15" s="1"/>
      <c r="H15" s="46" t="s">
        <v>126</v>
      </c>
      <c r="I15" s="81">
        <v>14.8</v>
      </c>
      <c r="J15" s="82">
        <v>-0.34</v>
      </c>
      <c r="K15" s="84">
        <v>198961216.87</v>
      </c>
    </row>
    <row r="16" spans="1:14" ht="17.100000000000001" customHeight="1">
      <c r="A16" s="42"/>
      <c r="B16" s="42"/>
      <c r="C16" s="46" t="s">
        <v>172</v>
      </c>
      <c r="D16" s="81">
        <v>0.16</v>
      </c>
      <c r="E16" s="82">
        <v>0</v>
      </c>
      <c r="F16" s="84">
        <v>169389048</v>
      </c>
      <c r="G16" s="1"/>
      <c r="H16" s="46" t="s">
        <v>273</v>
      </c>
      <c r="I16" s="81">
        <v>2.08</v>
      </c>
      <c r="J16" s="82">
        <v>-1.42</v>
      </c>
      <c r="K16" s="84">
        <v>85129486.409999996</v>
      </c>
    </row>
    <row r="17" spans="1:11" ht="17.100000000000001" customHeight="1">
      <c r="A17" s="42"/>
      <c r="B17" s="42"/>
      <c r="C17" s="46" t="s">
        <v>273</v>
      </c>
      <c r="D17" s="81">
        <v>2.08</v>
      </c>
      <c r="E17" s="82">
        <v>-1.42</v>
      </c>
      <c r="F17" s="84">
        <v>40951241</v>
      </c>
      <c r="G17" s="1"/>
      <c r="H17" s="46" t="s">
        <v>219</v>
      </c>
      <c r="I17" s="81">
        <v>3.16</v>
      </c>
      <c r="J17" s="82">
        <v>-3.36</v>
      </c>
      <c r="K17" s="84">
        <v>74321356.069999993</v>
      </c>
    </row>
    <row r="18" spans="1:11" ht="17.100000000000001" customHeight="1">
      <c r="A18" s="42"/>
      <c r="B18" s="42"/>
      <c r="C18" s="46" t="s">
        <v>259</v>
      </c>
      <c r="D18" s="81">
        <v>0.22</v>
      </c>
      <c r="E18" s="82">
        <v>0</v>
      </c>
      <c r="F18" s="84">
        <v>28000000</v>
      </c>
      <c r="G18" s="1"/>
      <c r="H18" s="46" t="s">
        <v>139</v>
      </c>
      <c r="I18" s="81">
        <v>5.83</v>
      </c>
      <c r="J18" s="82">
        <v>0.87</v>
      </c>
      <c r="K18" s="84">
        <v>64879769.909999996</v>
      </c>
    </row>
    <row r="19" spans="1:11" ht="16.5" customHeight="1">
      <c r="A19" s="42"/>
      <c r="B19" s="42"/>
      <c r="C19" s="46" t="s">
        <v>219</v>
      </c>
      <c r="D19" s="81">
        <v>3.16</v>
      </c>
      <c r="E19" s="82">
        <v>-3.36</v>
      </c>
      <c r="F19" s="84">
        <v>23290514</v>
      </c>
      <c r="G19" s="1"/>
      <c r="H19" s="46" t="s">
        <v>191</v>
      </c>
      <c r="I19" s="81">
        <v>0.35</v>
      </c>
      <c r="J19" s="82">
        <v>0</v>
      </c>
      <c r="K19" s="84">
        <v>61619072.899999999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97"/>
  <sheetViews>
    <sheetView topLeftCell="A85" zoomScale="145" zoomScaleNormal="145" workbookViewId="0">
      <selection activeCell="A85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9" s="52" customFormat="1" ht="16.5" customHeight="1">
      <c r="A1" s="51"/>
      <c r="B1" s="180" t="s">
        <v>309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2"/>
      <c r="O1" s="58"/>
      <c r="P1" s="58"/>
      <c r="Q1" s="58"/>
      <c r="R1" s="58"/>
      <c r="S1" s="58"/>
    </row>
    <row r="2" spans="1:19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  <c r="S2" s="58"/>
    </row>
    <row r="3" spans="1:19" ht="13.9" customHeight="1">
      <c r="A3" s="58"/>
      <c r="B3" s="169" t="s">
        <v>29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1"/>
    </row>
    <row r="4" spans="1:19" ht="13.9" customHeight="1">
      <c r="A4" s="58"/>
      <c r="B4" s="46" t="s">
        <v>283</v>
      </c>
      <c r="C4" s="59" t="s">
        <v>282</v>
      </c>
      <c r="D4" s="63">
        <v>0.24</v>
      </c>
      <c r="E4" s="81">
        <v>0.24</v>
      </c>
      <c r="F4" s="81">
        <v>0.23</v>
      </c>
      <c r="G4" s="86">
        <v>0.23</v>
      </c>
      <c r="H4" s="86">
        <v>0.24</v>
      </c>
      <c r="I4" s="81">
        <v>0.23</v>
      </c>
      <c r="J4" s="81">
        <v>0.24</v>
      </c>
      <c r="K4" s="103">
        <v>-4.17</v>
      </c>
      <c r="L4" s="83">
        <v>13</v>
      </c>
      <c r="M4" s="84">
        <v>3850000</v>
      </c>
      <c r="N4" s="84">
        <v>893000</v>
      </c>
    </row>
    <row r="5" spans="1:19" ht="13.9" customHeight="1">
      <c r="A5" s="58"/>
      <c r="B5" s="46" t="s">
        <v>219</v>
      </c>
      <c r="C5" s="59" t="s">
        <v>220</v>
      </c>
      <c r="D5" s="63">
        <v>3.27</v>
      </c>
      <c r="E5" s="81">
        <v>3.27</v>
      </c>
      <c r="F5" s="81">
        <v>3.16</v>
      </c>
      <c r="G5" s="86">
        <v>3.19</v>
      </c>
      <c r="H5" s="86">
        <v>3.26</v>
      </c>
      <c r="I5" s="81">
        <v>3.16</v>
      </c>
      <c r="J5" s="81">
        <v>3.27</v>
      </c>
      <c r="K5" s="103">
        <v>-3.36</v>
      </c>
      <c r="L5" s="83">
        <v>117</v>
      </c>
      <c r="M5" s="84">
        <v>23290514</v>
      </c>
      <c r="N5" s="84">
        <v>74321356.069999993</v>
      </c>
    </row>
    <row r="6" spans="1:19" ht="13.9" customHeight="1">
      <c r="A6" s="58"/>
      <c r="B6" s="46" t="s">
        <v>132</v>
      </c>
      <c r="C6" s="59" t="s">
        <v>133</v>
      </c>
      <c r="D6" s="63">
        <v>0.65</v>
      </c>
      <c r="E6" s="81">
        <v>0.65</v>
      </c>
      <c r="F6" s="81">
        <v>0.65</v>
      </c>
      <c r="G6" s="86">
        <v>0.65</v>
      </c>
      <c r="H6" s="86">
        <v>0.65</v>
      </c>
      <c r="I6" s="81">
        <v>0.65</v>
      </c>
      <c r="J6" s="81">
        <v>0.65</v>
      </c>
      <c r="K6" s="103">
        <v>0</v>
      </c>
      <c r="L6" s="83">
        <v>4</v>
      </c>
      <c r="M6" s="84">
        <v>1000100</v>
      </c>
      <c r="N6" s="84">
        <v>650065</v>
      </c>
    </row>
    <row r="7" spans="1:19" ht="13.9" customHeight="1">
      <c r="A7" s="58"/>
      <c r="B7" s="46" t="s">
        <v>201</v>
      </c>
      <c r="C7" s="59" t="s">
        <v>202</v>
      </c>
      <c r="D7" s="63">
        <v>0.25</v>
      </c>
      <c r="E7" s="122">
        <v>0.25</v>
      </c>
      <c r="F7" s="122">
        <v>0.25</v>
      </c>
      <c r="G7" s="122">
        <v>0.25</v>
      </c>
      <c r="H7" s="81">
        <v>0.25</v>
      </c>
      <c r="I7" s="122">
        <v>0.25</v>
      </c>
      <c r="J7" s="122">
        <v>0.25</v>
      </c>
      <c r="K7" s="123">
        <v>0</v>
      </c>
      <c r="L7" s="120">
        <v>1</v>
      </c>
      <c r="M7" s="121">
        <v>100</v>
      </c>
      <c r="N7" s="121">
        <v>25</v>
      </c>
    </row>
    <row r="8" spans="1:19" ht="13.9" customHeight="1">
      <c r="A8" s="58"/>
      <c r="B8" s="46" t="s">
        <v>191</v>
      </c>
      <c r="C8" s="59" t="s">
        <v>192</v>
      </c>
      <c r="D8" s="81">
        <v>0.35</v>
      </c>
      <c r="E8" s="81">
        <v>0.35</v>
      </c>
      <c r="F8" s="81">
        <v>0.35</v>
      </c>
      <c r="G8" s="86">
        <v>0.35</v>
      </c>
      <c r="H8" s="86">
        <v>0.34</v>
      </c>
      <c r="I8" s="81">
        <v>0.35</v>
      </c>
      <c r="J8" s="81">
        <v>0.35</v>
      </c>
      <c r="K8" s="103">
        <v>0</v>
      </c>
      <c r="L8" s="83">
        <v>44</v>
      </c>
      <c r="M8" s="84">
        <v>176054494</v>
      </c>
      <c r="N8" s="84">
        <v>61619072.899999999</v>
      </c>
    </row>
    <row r="9" spans="1:19" ht="13.9" customHeight="1">
      <c r="A9" s="58"/>
      <c r="B9" s="46" t="s">
        <v>259</v>
      </c>
      <c r="C9" s="59" t="s">
        <v>258</v>
      </c>
      <c r="D9" s="81">
        <v>0.22</v>
      </c>
      <c r="E9" s="122">
        <v>0.22</v>
      </c>
      <c r="F9" s="122">
        <v>0.22</v>
      </c>
      <c r="G9" s="122">
        <v>0.22</v>
      </c>
      <c r="H9" s="122">
        <v>0.22</v>
      </c>
      <c r="I9" s="122">
        <v>0.22</v>
      </c>
      <c r="J9" s="122">
        <v>0.22</v>
      </c>
      <c r="K9" s="103">
        <v>0</v>
      </c>
      <c r="L9" s="120">
        <v>8</v>
      </c>
      <c r="M9" s="121">
        <v>28000000</v>
      </c>
      <c r="N9" s="121">
        <v>6160000</v>
      </c>
    </row>
    <row r="10" spans="1:19" ht="13.9" customHeight="1">
      <c r="A10" s="58"/>
      <c r="B10" s="46" t="s">
        <v>240</v>
      </c>
      <c r="C10" s="59" t="s">
        <v>241</v>
      </c>
      <c r="D10" s="81">
        <v>1.01</v>
      </c>
      <c r="E10" s="122">
        <v>1.01</v>
      </c>
      <c r="F10" s="81">
        <v>1.01</v>
      </c>
      <c r="G10" s="86">
        <v>1.01</v>
      </c>
      <c r="H10" s="86">
        <v>1.01</v>
      </c>
      <c r="I10" s="81">
        <v>1.01</v>
      </c>
      <c r="J10" s="81">
        <v>1.01</v>
      </c>
      <c r="K10" s="103">
        <v>0</v>
      </c>
      <c r="L10" s="83">
        <v>5</v>
      </c>
      <c r="M10" s="84">
        <v>1525197</v>
      </c>
      <c r="N10" s="84">
        <v>1540448.97</v>
      </c>
    </row>
    <row r="11" spans="1:19" ht="13.9" customHeight="1">
      <c r="A11" s="58"/>
      <c r="B11" s="46" t="s">
        <v>166</v>
      </c>
      <c r="C11" s="59" t="s">
        <v>167</v>
      </c>
      <c r="D11" s="81">
        <v>0.06</v>
      </c>
      <c r="E11" s="122">
        <v>0.06</v>
      </c>
      <c r="F11" s="122">
        <v>0.06</v>
      </c>
      <c r="G11" s="122">
        <v>0.06</v>
      </c>
      <c r="H11" s="122">
        <v>0.06</v>
      </c>
      <c r="I11" s="122">
        <v>0.06</v>
      </c>
      <c r="J11" s="122">
        <v>0.06</v>
      </c>
      <c r="K11" s="103">
        <v>0</v>
      </c>
      <c r="L11" s="120">
        <v>2</v>
      </c>
      <c r="M11" s="121">
        <v>116943</v>
      </c>
      <c r="N11" s="121">
        <v>7016.58</v>
      </c>
    </row>
    <row r="12" spans="1:19" ht="13.9" customHeight="1">
      <c r="A12" s="58"/>
      <c r="B12" s="46" t="s">
        <v>286</v>
      </c>
      <c r="C12" s="59" t="s">
        <v>285</v>
      </c>
      <c r="D12" s="122">
        <v>0.14000000000000001</v>
      </c>
      <c r="E12" s="122">
        <v>0.14000000000000001</v>
      </c>
      <c r="F12" s="81">
        <v>0.14000000000000001</v>
      </c>
      <c r="G12" s="86">
        <v>0.14000000000000001</v>
      </c>
      <c r="H12" s="86">
        <v>0.13</v>
      </c>
      <c r="I12" s="81">
        <v>0.14000000000000001</v>
      </c>
      <c r="J12" s="81">
        <v>0.13</v>
      </c>
      <c r="K12" s="103">
        <v>7.69</v>
      </c>
      <c r="L12" s="83">
        <v>1</v>
      </c>
      <c r="M12" s="84">
        <v>25000</v>
      </c>
      <c r="N12" s="84">
        <v>3500</v>
      </c>
    </row>
    <row r="13" spans="1:19" ht="13.9" customHeight="1">
      <c r="A13" s="58"/>
      <c r="B13" s="46" t="s">
        <v>247</v>
      </c>
      <c r="C13" s="59" t="s">
        <v>246</v>
      </c>
      <c r="D13" s="122">
        <v>4.79</v>
      </c>
      <c r="E13" s="122">
        <v>4.87</v>
      </c>
      <c r="F13" s="81">
        <v>4.79</v>
      </c>
      <c r="G13" s="86">
        <v>4.83</v>
      </c>
      <c r="H13" s="86">
        <v>4.7699999999999996</v>
      </c>
      <c r="I13" s="81">
        <v>4.8499999999999996</v>
      </c>
      <c r="J13" s="81">
        <v>4.8</v>
      </c>
      <c r="K13" s="103">
        <v>1.04</v>
      </c>
      <c r="L13" s="83">
        <v>49</v>
      </c>
      <c r="M13" s="84">
        <v>8022125</v>
      </c>
      <c r="N13" s="84">
        <v>38752500.240000002</v>
      </c>
    </row>
    <row r="14" spans="1:19" ht="13.9" customHeight="1">
      <c r="A14" s="58"/>
      <c r="B14" s="46" t="s">
        <v>228</v>
      </c>
      <c r="C14" s="59" t="s">
        <v>229</v>
      </c>
      <c r="D14" s="122">
        <v>0.05</v>
      </c>
      <c r="E14" s="122">
        <v>0.05</v>
      </c>
      <c r="F14" s="122">
        <v>0.05</v>
      </c>
      <c r="G14" s="122">
        <v>0.05</v>
      </c>
      <c r="H14" s="122">
        <v>0.05</v>
      </c>
      <c r="I14" s="122">
        <v>0.05</v>
      </c>
      <c r="J14" s="122">
        <v>0.05</v>
      </c>
      <c r="K14" s="103">
        <v>0</v>
      </c>
      <c r="L14" s="120">
        <v>4</v>
      </c>
      <c r="M14" s="121">
        <v>437732</v>
      </c>
      <c r="N14" s="121">
        <v>21886.6</v>
      </c>
    </row>
    <row r="15" spans="1:19" ht="13.9" customHeight="1">
      <c r="A15" s="58"/>
      <c r="B15" s="175" t="s">
        <v>89</v>
      </c>
      <c r="C15" s="176"/>
      <c r="D15" s="172"/>
      <c r="E15" s="173"/>
      <c r="F15" s="173"/>
      <c r="G15" s="173"/>
      <c r="H15" s="173"/>
      <c r="I15" s="173"/>
      <c r="J15" s="173"/>
      <c r="K15" s="174"/>
      <c r="L15" s="60">
        <f>SUM(L4:L14)</f>
        <v>248</v>
      </c>
      <c r="M15" s="60">
        <f>SUM(M4:M14)</f>
        <v>242322205</v>
      </c>
      <c r="N15" s="61">
        <f>SUM(N4:N14)</f>
        <v>183968871.36000001</v>
      </c>
    </row>
    <row r="16" spans="1:19" ht="13.9" customHeight="1">
      <c r="A16" s="58"/>
      <c r="B16" s="169" t="s">
        <v>30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1"/>
    </row>
    <row r="17" spans="1:14" ht="13.9" customHeight="1">
      <c r="A17" s="58"/>
      <c r="B17" s="46" t="s">
        <v>126</v>
      </c>
      <c r="C17" s="59" t="s">
        <v>127</v>
      </c>
      <c r="D17" s="63">
        <v>14.85</v>
      </c>
      <c r="E17" s="81">
        <v>14.88</v>
      </c>
      <c r="F17" s="81">
        <v>14.8</v>
      </c>
      <c r="G17" s="86">
        <v>14.85</v>
      </c>
      <c r="H17" s="86">
        <v>14.81</v>
      </c>
      <c r="I17" s="81">
        <v>14.8</v>
      </c>
      <c r="J17" s="81">
        <v>14.85</v>
      </c>
      <c r="K17" s="82">
        <v>-0.34</v>
      </c>
      <c r="L17" s="83">
        <v>111</v>
      </c>
      <c r="M17" s="84">
        <v>13401384</v>
      </c>
      <c r="N17" s="84">
        <v>198961216.87</v>
      </c>
    </row>
    <row r="18" spans="1:14" ht="13.9" customHeight="1">
      <c r="A18" s="58"/>
      <c r="B18" s="46" t="s">
        <v>238</v>
      </c>
      <c r="C18" s="59" t="s">
        <v>239</v>
      </c>
      <c r="D18" s="63">
        <v>3.49</v>
      </c>
      <c r="E18" s="81">
        <v>3.65</v>
      </c>
      <c r="F18" s="81">
        <v>3.49</v>
      </c>
      <c r="G18" s="86">
        <v>3.56</v>
      </c>
      <c r="H18" s="86">
        <v>3.48</v>
      </c>
      <c r="I18" s="81">
        <v>3.65</v>
      </c>
      <c r="J18" s="81">
        <v>3.49</v>
      </c>
      <c r="K18" s="103">
        <v>4.58</v>
      </c>
      <c r="L18" s="83">
        <v>7</v>
      </c>
      <c r="M18" s="84">
        <v>189859</v>
      </c>
      <c r="N18" s="84">
        <v>676459.95</v>
      </c>
    </row>
    <row r="19" spans="1:14" ht="13.9" customHeight="1">
      <c r="A19" s="58"/>
      <c r="B19" s="175" t="s">
        <v>134</v>
      </c>
      <c r="C19" s="176"/>
      <c r="D19" s="172"/>
      <c r="E19" s="173"/>
      <c r="F19" s="173"/>
      <c r="G19" s="173"/>
      <c r="H19" s="173"/>
      <c r="I19" s="173"/>
      <c r="J19" s="173"/>
      <c r="K19" s="174"/>
      <c r="L19" s="62">
        <f>SUM(L17:L18)</f>
        <v>118</v>
      </c>
      <c r="M19" s="60">
        <f>SUM(M17:M18)</f>
        <v>13591243</v>
      </c>
      <c r="N19" s="48">
        <f>SUM(N17:N18)</f>
        <v>199637676.81999999</v>
      </c>
    </row>
    <row r="20" spans="1:14" ht="13.9" customHeight="1">
      <c r="A20" s="58"/>
      <c r="B20" s="169" t="s">
        <v>94</v>
      </c>
      <c r="C20" s="170"/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1"/>
    </row>
    <row r="21" spans="1:14" ht="13.9" customHeight="1">
      <c r="A21" s="58"/>
      <c r="B21" s="46" t="s">
        <v>143</v>
      </c>
      <c r="C21" s="59" t="s">
        <v>142</v>
      </c>
      <c r="D21" s="122">
        <v>0.79</v>
      </c>
      <c r="E21" s="122">
        <v>0.79</v>
      </c>
      <c r="F21" s="122">
        <v>0.78</v>
      </c>
      <c r="G21" s="122">
        <v>0.78</v>
      </c>
      <c r="H21" s="122">
        <v>0.78</v>
      </c>
      <c r="I21" s="122">
        <v>0.78</v>
      </c>
      <c r="J21" s="122">
        <v>0.78</v>
      </c>
      <c r="K21" s="123">
        <v>0</v>
      </c>
      <c r="L21" s="120">
        <v>3</v>
      </c>
      <c r="M21" s="121">
        <v>2104000</v>
      </c>
      <c r="N21" s="121">
        <v>1642160</v>
      </c>
    </row>
    <row r="22" spans="1:14" ht="13.9" customHeight="1">
      <c r="A22" s="58"/>
      <c r="B22" s="46" t="s">
        <v>221</v>
      </c>
      <c r="C22" s="59" t="s">
        <v>222</v>
      </c>
      <c r="D22" s="122">
        <v>0.42</v>
      </c>
      <c r="E22" s="122">
        <v>0.43</v>
      </c>
      <c r="F22" s="122">
        <v>0.42</v>
      </c>
      <c r="G22" s="122">
        <v>0.43</v>
      </c>
      <c r="H22" s="122">
        <v>0.43</v>
      </c>
      <c r="I22" s="122">
        <v>0.43</v>
      </c>
      <c r="J22" s="122">
        <v>0.43</v>
      </c>
      <c r="K22" s="103">
        <v>0</v>
      </c>
      <c r="L22" s="120">
        <v>3</v>
      </c>
      <c r="M22" s="121">
        <v>201170</v>
      </c>
      <c r="N22" s="121">
        <v>85911.44</v>
      </c>
    </row>
    <row r="23" spans="1:14" ht="13.9" customHeight="1">
      <c r="A23" s="58"/>
      <c r="B23" s="175" t="s">
        <v>284</v>
      </c>
      <c r="C23" s="176"/>
      <c r="D23" s="172"/>
      <c r="E23" s="173"/>
      <c r="F23" s="173"/>
      <c r="G23" s="173"/>
      <c r="H23" s="173"/>
      <c r="I23" s="173"/>
      <c r="J23" s="173"/>
      <c r="K23" s="174"/>
      <c r="L23" s="65">
        <f>SUM(L21:L22)</f>
        <v>6</v>
      </c>
      <c r="M23" s="65">
        <f>SUM(M21:M22)</f>
        <v>2305170</v>
      </c>
      <c r="N23" s="65">
        <f>SUM(N21:N22)</f>
        <v>1728071.44</v>
      </c>
    </row>
    <row r="24" spans="1:14" ht="13.9" customHeight="1">
      <c r="A24" s="58"/>
      <c r="B24" s="169" t="s">
        <v>83</v>
      </c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1"/>
    </row>
    <row r="25" spans="1:14" ht="13.9" customHeight="1">
      <c r="A25" s="58"/>
      <c r="B25" s="46" t="s">
        <v>232</v>
      </c>
      <c r="C25" s="59" t="s">
        <v>233</v>
      </c>
      <c r="D25" s="86">
        <v>22.25</v>
      </c>
      <c r="E25" s="81">
        <v>22.25</v>
      </c>
      <c r="F25" s="81">
        <v>22</v>
      </c>
      <c r="G25" s="86">
        <v>22.05</v>
      </c>
      <c r="H25" s="86">
        <v>22.43</v>
      </c>
      <c r="I25" s="81">
        <v>22.1</v>
      </c>
      <c r="J25" s="81">
        <v>22.35</v>
      </c>
      <c r="K25" s="82">
        <v>-1.1200000000000001</v>
      </c>
      <c r="L25" s="83">
        <v>25</v>
      </c>
      <c r="M25" s="84">
        <v>635164</v>
      </c>
      <c r="N25" s="84">
        <v>14003881</v>
      </c>
    </row>
    <row r="26" spans="1:14" ht="13.9" customHeight="1">
      <c r="A26" s="58"/>
      <c r="B26" s="46" t="s">
        <v>205</v>
      </c>
      <c r="C26" s="59" t="s">
        <v>206</v>
      </c>
      <c r="D26" s="86">
        <v>4.25</v>
      </c>
      <c r="E26" s="122">
        <v>4.29</v>
      </c>
      <c r="F26" s="122">
        <v>4.25</v>
      </c>
      <c r="G26" s="122">
        <v>4.26</v>
      </c>
      <c r="H26" s="122">
        <v>4.25</v>
      </c>
      <c r="I26" s="122">
        <v>4.29</v>
      </c>
      <c r="J26" s="122">
        <v>4.25</v>
      </c>
      <c r="K26" s="123">
        <v>0.94</v>
      </c>
      <c r="L26" s="120">
        <v>25</v>
      </c>
      <c r="M26" s="121">
        <v>501169</v>
      </c>
      <c r="N26" s="121">
        <v>2136415.65</v>
      </c>
    </row>
    <row r="27" spans="1:14" ht="13.9" customHeight="1">
      <c r="A27" s="58"/>
      <c r="B27" s="46" t="s">
        <v>160</v>
      </c>
      <c r="C27" s="59" t="s">
        <v>161</v>
      </c>
      <c r="D27" s="86">
        <v>3.25</v>
      </c>
      <c r="E27" s="81">
        <v>3.25</v>
      </c>
      <c r="F27" s="81">
        <v>3.25</v>
      </c>
      <c r="G27" s="86">
        <v>3.25</v>
      </c>
      <c r="H27" s="86">
        <v>3.23</v>
      </c>
      <c r="I27" s="81">
        <v>3.25</v>
      </c>
      <c r="J27" s="81">
        <v>3.25</v>
      </c>
      <c r="K27" s="82">
        <v>0</v>
      </c>
      <c r="L27" s="83">
        <v>1</v>
      </c>
      <c r="M27" s="84">
        <v>139</v>
      </c>
      <c r="N27" s="84">
        <v>451.75</v>
      </c>
    </row>
    <row r="28" spans="1:14" ht="13.9" customHeight="1">
      <c r="A28" s="58"/>
      <c r="B28" s="175" t="s">
        <v>90</v>
      </c>
      <c r="C28" s="176"/>
      <c r="D28" s="172"/>
      <c r="E28" s="173"/>
      <c r="F28" s="173"/>
      <c r="G28" s="173"/>
      <c r="H28" s="173"/>
      <c r="I28" s="173"/>
      <c r="J28" s="173"/>
      <c r="K28" s="174"/>
      <c r="L28" s="65">
        <f>SUM(L25:L27)</f>
        <v>51</v>
      </c>
      <c r="M28" s="65">
        <f>SUM(M25:M27)</f>
        <v>1136472</v>
      </c>
      <c r="N28" s="65">
        <f>SUM(N25:N27)</f>
        <v>16140748.4</v>
      </c>
    </row>
    <row r="29" spans="1:14" ht="13.9" customHeight="1">
      <c r="A29" s="58"/>
      <c r="B29" s="169" t="s">
        <v>84</v>
      </c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1"/>
    </row>
    <row r="30" spans="1:14" ht="13.9" customHeight="1">
      <c r="A30" s="58"/>
      <c r="B30" s="46" t="s">
        <v>139</v>
      </c>
      <c r="C30" s="59" t="s">
        <v>140</v>
      </c>
      <c r="D30" s="122">
        <v>5.78</v>
      </c>
      <c r="E30" s="122">
        <v>5.84</v>
      </c>
      <c r="F30" s="122">
        <v>5.76</v>
      </c>
      <c r="G30" s="122">
        <v>5.8</v>
      </c>
      <c r="H30" s="122">
        <v>5.78</v>
      </c>
      <c r="I30" s="122">
        <v>5.83</v>
      </c>
      <c r="J30" s="122">
        <v>5.78</v>
      </c>
      <c r="K30" s="123">
        <v>0.87</v>
      </c>
      <c r="L30" s="120">
        <v>89</v>
      </c>
      <c r="M30" s="121">
        <v>11188214</v>
      </c>
      <c r="N30" s="121">
        <v>64879769.909999996</v>
      </c>
    </row>
    <row r="31" spans="1:14" ht="13.9" customHeight="1">
      <c r="A31" s="58"/>
      <c r="B31" s="46" t="s">
        <v>178</v>
      </c>
      <c r="C31" s="59" t="s">
        <v>179</v>
      </c>
      <c r="D31" s="122">
        <v>2.5499999999999998</v>
      </c>
      <c r="E31" s="122">
        <v>2.5499999999999998</v>
      </c>
      <c r="F31" s="122">
        <v>2.5499999999999998</v>
      </c>
      <c r="G31" s="122">
        <v>2.5499999999999998</v>
      </c>
      <c r="H31" s="122">
        <v>2.5499999999999998</v>
      </c>
      <c r="I31" s="122">
        <v>2.5499999999999998</v>
      </c>
      <c r="J31" s="122">
        <v>2.5499999999999998</v>
      </c>
      <c r="K31" s="123">
        <v>0</v>
      </c>
      <c r="L31" s="120">
        <v>6</v>
      </c>
      <c r="M31" s="121">
        <v>222645</v>
      </c>
      <c r="N31" s="121">
        <v>567744.75</v>
      </c>
    </row>
    <row r="32" spans="1:14" ht="13.9" customHeight="1">
      <c r="A32" s="58"/>
      <c r="B32" s="46" t="s">
        <v>168</v>
      </c>
      <c r="C32" s="59" t="s">
        <v>169</v>
      </c>
      <c r="D32" s="122">
        <v>17.5</v>
      </c>
      <c r="E32" s="122">
        <v>17.5</v>
      </c>
      <c r="F32" s="122">
        <v>17.5</v>
      </c>
      <c r="G32" s="122">
        <v>17.5</v>
      </c>
      <c r="H32" s="122">
        <v>17.5</v>
      </c>
      <c r="I32" s="122">
        <v>17.5</v>
      </c>
      <c r="J32" s="122">
        <v>17.5</v>
      </c>
      <c r="K32" s="103">
        <v>0</v>
      </c>
      <c r="L32" s="120">
        <v>1</v>
      </c>
      <c r="M32" s="121">
        <v>481</v>
      </c>
      <c r="N32" s="121">
        <v>8417.5</v>
      </c>
    </row>
    <row r="33" spans="1:14" ht="13.9" customHeight="1">
      <c r="A33" s="58"/>
      <c r="B33" s="46" t="s">
        <v>273</v>
      </c>
      <c r="C33" s="59" t="s">
        <v>274</v>
      </c>
      <c r="D33" s="122">
        <v>2.11</v>
      </c>
      <c r="E33" s="122">
        <v>2.11</v>
      </c>
      <c r="F33" s="122">
        <v>2.0099999999999998</v>
      </c>
      <c r="G33" s="122">
        <v>2.08</v>
      </c>
      <c r="H33" s="122">
        <v>2.1</v>
      </c>
      <c r="I33" s="122">
        <v>2.08</v>
      </c>
      <c r="J33" s="122">
        <v>2.11</v>
      </c>
      <c r="K33" s="123">
        <v>-1.42</v>
      </c>
      <c r="L33" s="120">
        <v>51</v>
      </c>
      <c r="M33" s="121">
        <v>40951241</v>
      </c>
      <c r="N33" s="121">
        <v>85129486.409999996</v>
      </c>
    </row>
    <row r="34" spans="1:14" ht="13.9" customHeight="1">
      <c r="A34" s="58"/>
      <c r="B34" s="46" t="s">
        <v>195</v>
      </c>
      <c r="C34" s="59" t="s">
        <v>196</v>
      </c>
      <c r="D34" s="122">
        <v>5.4</v>
      </c>
      <c r="E34" s="122">
        <v>5.4</v>
      </c>
      <c r="F34" s="122">
        <v>5.4</v>
      </c>
      <c r="G34" s="122">
        <v>5.4</v>
      </c>
      <c r="H34" s="122">
        <v>5.43</v>
      </c>
      <c r="I34" s="122">
        <v>5.4</v>
      </c>
      <c r="J34" s="122">
        <v>5.4</v>
      </c>
      <c r="K34" s="123">
        <v>0</v>
      </c>
      <c r="L34" s="120">
        <v>2</v>
      </c>
      <c r="M34" s="121">
        <v>1480</v>
      </c>
      <c r="N34" s="121">
        <v>7992</v>
      </c>
    </row>
    <row r="35" spans="1:14" ht="13.9" customHeight="1">
      <c r="A35" s="58"/>
      <c r="B35" s="175" t="s">
        <v>91</v>
      </c>
      <c r="C35" s="176"/>
      <c r="D35" s="172"/>
      <c r="E35" s="173"/>
      <c r="F35" s="173"/>
      <c r="G35" s="173"/>
      <c r="H35" s="173"/>
      <c r="I35" s="173"/>
      <c r="J35" s="173"/>
      <c r="K35" s="174"/>
      <c r="L35" s="65">
        <f>SUM(L30:L34)</f>
        <v>149</v>
      </c>
      <c r="M35" s="65">
        <f>SUM(M30:M34)</f>
        <v>52364061</v>
      </c>
      <c r="N35" s="65">
        <f>SUM(N30:N34)</f>
        <v>150593410.56999999</v>
      </c>
    </row>
    <row r="36" spans="1:14" ht="13.9" customHeight="1">
      <c r="A36" s="58"/>
      <c r="B36" s="169" t="s">
        <v>31</v>
      </c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1"/>
    </row>
    <row r="37" spans="1:14" ht="13.9" customHeight="1">
      <c r="A37" s="58"/>
      <c r="B37" s="46" t="s">
        <v>162</v>
      </c>
      <c r="C37" s="59" t="s">
        <v>163</v>
      </c>
      <c r="D37" s="122">
        <v>11.58</v>
      </c>
      <c r="E37" s="122">
        <v>11.58</v>
      </c>
      <c r="F37" s="122">
        <v>11.58</v>
      </c>
      <c r="G37" s="122">
        <v>11.58</v>
      </c>
      <c r="H37" s="122">
        <v>11.58</v>
      </c>
      <c r="I37" s="122">
        <v>11.58</v>
      </c>
      <c r="J37" s="122">
        <v>11.58</v>
      </c>
      <c r="K37" s="103">
        <v>0</v>
      </c>
      <c r="L37" s="120">
        <v>1</v>
      </c>
      <c r="M37" s="121">
        <v>100</v>
      </c>
      <c r="N37" s="121">
        <v>1158</v>
      </c>
    </row>
    <row r="38" spans="1:14" ht="13.9" customHeight="1">
      <c r="A38" s="58"/>
      <c r="B38" s="46" t="s">
        <v>260</v>
      </c>
      <c r="C38" s="59" t="s">
        <v>261</v>
      </c>
      <c r="D38" s="122">
        <v>102</v>
      </c>
      <c r="E38" s="122">
        <v>102</v>
      </c>
      <c r="F38" s="122">
        <v>102</v>
      </c>
      <c r="G38" s="122">
        <v>102</v>
      </c>
      <c r="H38" s="122">
        <v>102</v>
      </c>
      <c r="I38" s="122">
        <v>102</v>
      </c>
      <c r="J38" s="122">
        <v>102</v>
      </c>
      <c r="K38" s="103">
        <v>0</v>
      </c>
      <c r="L38" s="120">
        <v>3</v>
      </c>
      <c r="M38" s="121">
        <v>196</v>
      </c>
      <c r="N38" s="121">
        <v>19992</v>
      </c>
    </row>
    <row r="39" spans="1:14" ht="13.9" customHeight="1">
      <c r="A39" s="58"/>
      <c r="B39" s="46" t="s">
        <v>119</v>
      </c>
      <c r="C39" s="59" t="s">
        <v>118</v>
      </c>
      <c r="D39" s="122">
        <v>9</v>
      </c>
      <c r="E39" s="122">
        <v>9</v>
      </c>
      <c r="F39" s="122">
        <v>8.9700000000000006</v>
      </c>
      <c r="G39" s="122">
        <v>8.9700000000000006</v>
      </c>
      <c r="H39" s="122">
        <v>9.0500000000000007</v>
      </c>
      <c r="I39" s="122">
        <v>8.9700000000000006</v>
      </c>
      <c r="J39" s="122">
        <v>9.0500000000000007</v>
      </c>
      <c r="K39" s="123">
        <v>-0.88</v>
      </c>
      <c r="L39" s="120">
        <v>3</v>
      </c>
      <c r="M39" s="121">
        <v>203000</v>
      </c>
      <c r="N39" s="121">
        <v>1821000</v>
      </c>
    </row>
    <row r="40" spans="1:14" ht="13.9" customHeight="1">
      <c r="A40" s="58"/>
      <c r="B40" s="46" t="s">
        <v>217</v>
      </c>
      <c r="C40" s="59" t="s">
        <v>218</v>
      </c>
      <c r="D40" s="122">
        <v>9.25</v>
      </c>
      <c r="E40" s="122">
        <v>9.25</v>
      </c>
      <c r="F40" s="122">
        <v>9.25</v>
      </c>
      <c r="G40" s="122">
        <v>9.25</v>
      </c>
      <c r="H40" s="95">
        <v>9.1999999999999993</v>
      </c>
      <c r="I40" s="122">
        <v>9.25</v>
      </c>
      <c r="J40" s="122">
        <v>9.1999999999999993</v>
      </c>
      <c r="K40" s="123">
        <v>0.54</v>
      </c>
      <c r="L40" s="120">
        <v>1</v>
      </c>
      <c r="M40" s="121">
        <v>5000</v>
      </c>
      <c r="N40" s="121">
        <v>46250</v>
      </c>
    </row>
    <row r="41" spans="1:14" ht="13.9" customHeight="1">
      <c r="A41" s="58"/>
      <c r="B41" s="46" t="s">
        <v>250</v>
      </c>
      <c r="C41" s="59" t="s">
        <v>251</v>
      </c>
      <c r="D41" s="122">
        <v>13.65</v>
      </c>
      <c r="E41" s="122">
        <v>13.65</v>
      </c>
      <c r="F41" s="122">
        <v>13.65</v>
      </c>
      <c r="G41" s="122">
        <v>13.65</v>
      </c>
      <c r="H41" s="122">
        <v>13.56</v>
      </c>
      <c r="I41" s="95">
        <v>13.65</v>
      </c>
      <c r="J41" s="95">
        <v>13.65</v>
      </c>
      <c r="K41" s="98">
        <v>0</v>
      </c>
      <c r="L41" s="99">
        <v>1</v>
      </c>
      <c r="M41" s="100">
        <v>109</v>
      </c>
      <c r="N41" s="100">
        <v>1487.85</v>
      </c>
    </row>
    <row r="42" spans="1:14" ht="13.9" customHeight="1">
      <c r="A42" s="58"/>
      <c r="B42" s="175" t="s">
        <v>92</v>
      </c>
      <c r="C42" s="176"/>
      <c r="D42" s="172"/>
      <c r="E42" s="173"/>
      <c r="F42" s="173"/>
      <c r="G42" s="173"/>
      <c r="H42" s="173"/>
      <c r="I42" s="173"/>
      <c r="J42" s="173"/>
      <c r="K42" s="174"/>
      <c r="L42" s="64">
        <f>SUM(L37:L41)</f>
        <v>9</v>
      </c>
      <c r="M42" s="61">
        <f>SUM(M37:M41)</f>
        <v>208405</v>
      </c>
      <c r="N42" s="61">
        <f>SUM(N37:N41)</f>
        <v>1889887.85</v>
      </c>
    </row>
    <row r="43" spans="1:14" ht="13.9" customHeight="1">
      <c r="A43" s="58"/>
      <c r="B43" s="169" t="s">
        <v>85</v>
      </c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1"/>
    </row>
    <row r="44" spans="1:14" ht="13.9" customHeight="1">
      <c r="A44" s="58"/>
      <c r="B44" s="46" t="s">
        <v>209</v>
      </c>
      <c r="C44" s="59" t="s">
        <v>210</v>
      </c>
      <c r="D44" s="63">
        <v>2.25</v>
      </c>
      <c r="E44" s="63">
        <v>2.25</v>
      </c>
      <c r="F44" s="63">
        <v>2.25</v>
      </c>
      <c r="G44" s="63">
        <v>2.25</v>
      </c>
      <c r="H44" s="63">
        <v>2.3199999999999998</v>
      </c>
      <c r="I44" s="95">
        <v>2.25</v>
      </c>
      <c r="J44" s="95">
        <v>2.25</v>
      </c>
      <c r="K44" s="98">
        <v>0</v>
      </c>
      <c r="L44" s="99">
        <v>3</v>
      </c>
      <c r="M44" s="100">
        <v>37778</v>
      </c>
      <c r="N44" s="100">
        <v>85000.5</v>
      </c>
    </row>
    <row r="45" spans="1:14" ht="13.9" customHeight="1">
      <c r="A45" s="58"/>
      <c r="B45" s="46" t="s">
        <v>269</v>
      </c>
      <c r="C45" s="59" t="s">
        <v>270</v>
      </c>
      <c r="D45" s="63">
        <v>6.84</v>
      </c>
      <c r="E45" s="63">
        <v>6.84</v>
      </c>
      <c r="F45" s="63">
        <v>6.84</v>
      </c>
      <c r="G45" s="63">
        <v>6.84</v>
      </c>
      <c r="H45" s="63">
        <v>6.85</v>
      </c>
      <c r="I45" s="95">
        <v>6.84</v>
      </c>
      <c r="J45" s="95">
        <v>7.1</v>
      </c>
      <c r="K45" s="98">
        <v>-3.66</v>
      </c>
      <c r="L45" s="99">
        <v>1</v>
      </c>
      <c r="M45" s="100">
        <v>5000</v>
      </c>
      <c r="N45" s="100">
        <v>34200</v>
      </c>
    </row>
    <row r="46" spans="1:14" ht="13.9" customHeight="1">
      <c r="A46" s="58"/>
      <c r="B46" s="46" t="s">
        <v>215</v>
      </c>
      <c r="C46" s="59" t="s">
        <v>216</v>
      </c>
      <c r="D46" s="63">
        <v>4.59</v>
      </c>
      <c r="E46" s="63">
        <v>4.59</v>
      </c>
      <c r="F46" s="63">
        <v>4.37</v>
      </c>
      <c r="G46" s="63">
        <v>4.4000000000000004</v>
      </c>
      <c r="H46" s="63">
        <v>4.59</v>
      </c>
      <c r="I46" s="95">
        <v>4.37</v>
      </c>
      <c r="J46" s="95">
        <v>4.59</v>
      </c>
      <c r="K46" s="98">
        <v>-4.79</v>
      </c>
      <c r="L46" s="99">
        <v>20</v>
      </c>
      <c r="M46" s="100">
        <v>382482</v>
      </c>
      <c r="N46" s="100">
        <v>1681022.8</v>
      </c>
    </row>
    <row r="47" spans="1:14" ht="13.9" customHeight="1">
      <c r="A47" s="58"/>
      <c r="B47" s="46" t="s">
        <v>87</v>
      </c>
      <c r="C47" s="59" t="s">
        <v>43</v>
      </c>
      <c r="D47" s="63">
        <v>0.37</v>
      </c>
      <c r="E47" s="63">
        <v>0.38</v>
      </c>
      <c r="F47" s="63">
        <v>0.36</v>
      </c>
      <c r="G47" s="63">
        <v>0.36</v>
      </c>
      <c r="H47" s="63">
        <v>0.37</v>
      </c>
      <c r="I47" s="95">
        <v>0.36</v>
      </c>
      <c r="J47" s="95">
        <v>0.37</v>
      </c>
      <c r="K47" s="98">
        <v>-2.7</v>
      </c>
      <c r="L47" s="99">
        <v>44</v>
      </c>
      <c r="M47" s="100">
        <v>2816615</v>
      </c>
      <c r="N47" s="100">
        <v>1015506.61</v>
      </c>
    </row>
    <row r="48" spans="1:14" ht="13.9" customHeight="1">
      <c r="A48" s="58"/>
      <c r="B48" s="175" t="s">
        <v>223</v>
      </c>
      <c r="C48" s="176"/>
      <c r="D48" s="172"/>
      <c r="E48" s="173"/>
      <c r="F48" s="173"/>
      <c r="G48" s="173"/>
      <c r="H48" s="173"/>
      <c r="I48" s="173"/>
      <c r="J48" s="173"/>
      <c r="K48" s="174"/>
      <c r="L48" s="64">
        <f>SUM(L44:L47)</f>
        <v>68</v>
      </c>
      <c r="M48" s="61">
        <f>SUM(M44:M47)</f>
        <v>3241875</v>
      </c>
      <c r="N48" s="61">
        <f>SUM(N44:N47)</f>
        <v>2815729.91</v>
      </c>
    </row>
    <row r="49" spans="1:19" s="52" customFormat="1" ht="13.9" customHeight="1">
      <c r="B49" s="66" t="s">
        <v>32</v>
      </c>
      <c r="C49" s="177"/>
      <c r="D49" s="178"/>
      <c r="E49" s="178"/>
      <c r="F49" s="178"/>
      <c r="G49" s="178"/>
      <c r="H49" s="178"/>
      <c r="I49" s="178"/>
      <c r="J49" s="178"/>
      <c r="K49" s="179"/>
      <c r="L49" s="67">
        <f>L48+L42+L35+L28+L19+L15+L23</f>
        <v>649</v>
      </c>
      <c r="M49" s="67">
        <f>M48+M42+M35+M28+M19+M15+M23</f>
        <v>315169431</v>
      </c>
      <c r="N49" s="67">
        <f>N48+N42+N35+N28+N19+N15+N23</f>
        <v>556774396.35000002</v>
      </c>
      <c r="O49" s="58"/>
      <c r="P49" s="58"/>
      <c r="Q49" s="58"/>
      <c r="R49" s="58"/>
      <c r="S49" s="58"/>
    </row>
    <row r="50" spans="1:19" s="52" customFormat="1" ht="22.5" customHeight="1">
      <c r="A50" s="51"/>
      <c r="B50" s="180" t="s">
        <v>310</v>
      </c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2"/>
      <c r="O50" s="58"/>
      <c r="P50" s="58"/>
      <c r="Q50" s="58"/>
      <c r="R50" s="58"/>
      <c r="S50" s="58"/>
    </row>
    <row r="51" spans="1:19" s="52" customFormat="1" ht="41.25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  <c r="O51" s="58"/>
      <c r="P51" s="58"/>
      <c r="Q51" s="58"/>
      <c r="R51" s="58"/>
      <c r="S51" s="58"/>
    </row>
    <row r="52" spans="1:19" s="52" customFormat="1" ht="14.1" customHeight="1">
      <c r="B52" s="169" t="s">
        <v>29</v>
      </c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1"/>
      <c r="O52" s="58"/>
      <c r="P52" s="58"/>
      <c r="Q52" s="58"/>
      <c r="R52" s="58"/>
      <c r="S52" s="58"/>
    </row>
    <row r="53" spans="1:19" ht="14.1" customHeight="1">
      <c r="A53" s="58"/>
      <c r="B53" s="46" t="s">
        <v>245</v>
      </c>
      <c r="C53" s="59" t="s">
        <v>244</v>
      </c>
      <c r="D53" s="81">
        <v>0.2</v>
      </c>
      <c r="E53" s="81">
        <v>0.2</v>
      </c>
      <c r="F53" s="81">
        <v>0.2</v>
      </c>
      <c r="G53" s="86">
        <v>0.2</v>
      </c>
      <c r="H53" s="86">
        <v>0.2</v>
      </c>
      <c r="I53" s="81">
        <v>0.2</v>
      </c>
      <c r="J53" s="81">
        <v>0.2</v>
      </c>
      <c r="K53" s="103">
        <v>0</v>
      </c>
      <c r="L53" s="83">
        <v>2</v>
      </c>
      <c r="M53" s="84">
        <v>447316</v>
      </c>
      <c r="N53" s="84">
        <v>89463.2</v>
      </c>
    </row>
    <row r="54" spans="1:19" ht="14.1" customHeight="1">
      <c r="A54" s="58"/>
      <c r="B54" s="46" t="s">
        <v>170</v>
      </c>
      <c r="C54" s="59" t="s">
        <v>171</v>
      </c>
      <c r="D54" s="81">
        <v>0.1</v>
      </c>
      <c r="E54" s="81">
        <v>0.1</v>
      </c>
      <c r="F54" s="81">
        <v>0.1</v>
      </c>
      <c r="G54" s="86">
        <v>0.1</v>
      </c>
      <c r="H54" s="86">
        <v>0.1</v>
      </c>
      <c r="I54" s="81">
        <v>0.1</v>
      </c>
      <c r="J54" s="81">
        <v>0.1</v>
      </c>
      <c r="K54" s="103">
        <v>0</v>
      </c>
      <c r="L54" s="83">
        <v>1</v>
      </c>
      <c r="M54" s="84">
        <v>100000</v>
      </c>
      <c r="N54" s="84">
        <v>10000</v>
      </c>
    </row>
    <row r="55" spans="1:19" ht="14.1" customHeight="1">
      <c r="A55" s="58"/>
      <c r="B55" s="46" t="s">
        <v>211</v>
      </c>
      <c r="C55" s="59" t="s">
        <v>212</v>
      </c>
      <c r="D55" s="81">
        <v>0.6</v>
      </c>
      <c r="E55" s="81">
        <v>0.6</v>
      </c>
      <c r="F55" s="81">
        <v>0.6</v>
      </c>
      <c r="G55" s="86">
        <v>0.6</v>
      </c>
      <c r="H55" s="86">
        <v>0.62</v>
      </c>
      <c r="I55" s="81">
        <v>0.6</v>
      </c>
      <c r="J55" s="81">
        <v>0.62</v>
      </c>
      <c r="K55" s="103">
        <v>-3.23</v>
      </c>
      <c r="L55" s="83">
        <v>5</v>
      </c>
      <c r="M55" s="84">
        <v>2429500</v>
      </c>
      <c r="N55" s="84">
        <v>1457700</v>
      </c>
    </row>
    <row r="56" spans="1:19" ht="14.1" customHeight="1">
      <c r="A56" s="58"/>
      <c r="B56" s="175" t="s">
        <v>89</v>
      </c>
      <c r="C56" s="176"/>
      <c r="D56" s="172"/>
      <c r="E56" s="173"/>
      <c r="F56" s="173"/>
      <c r="G56" s="173"/>
      <c r="H56" s="173"/>
      <c r="I56" s="173"/>
      <c r="J56" s="173"/>
      <c r="K56" s="174"/>
      <c r="L56" s="65">
        <f>SUM(L53:L55)</f>
        <v>8</v>
      </c>
      <c r="M56" s="65">
        <f>SUM(M53:M55)</f>
        <v>2976816</v>
      </c>
      <c r="N56" s="65">
        <f>SUM(N53:N55)</f>
        <v>1557163.2</v>
      </c>
    </row>
    <row r="57" spans="1:19" s="52" customFormat="1" ht="14.1" customHeight="1">
      <c r="B57" s="169" t="s">
        <v>94</v>
      </c>
      <c r="C57" s="170"/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1"/>
      <c r="O57" s="58"/>
      <c r="P57" s="58"/>
      <c r="Q57" s="58"/>
      <c r="R57" s="58"/>
      <c r="S57" s="58"/>
    </row>
    <row r="58" spans="1:19" ht="14.1" customHeight="1">
      <c r="A58" s="58"/>
      <c r="B58" s="46" t="s">
        <v>279</v>
      </c>
      <c r="C58" s="59" t="s">
        <v>280</v>
      </c>
      <c r="D58" s="122">
        <v>5.09</v>
      </c>
      <c r="E58" s="122">
        <v>5.09</v>
      </c>
      <c r="F58" s="122">
        <v>5.09</v>
      </c>
      <c r="G58" s="122">
        <v>5.09</v>
      </c>
      <c r="H58" s="122">
        <v>4.8499999999999996</v>
      </c>
      <c r="I58" s="122">
        <v>5.09</v>
      </c>
      <c r="J58" s="122">
        <v>4.8499999999999996</v>
      </c>
      <c r="K58" s="123">
        <v>4.95</v>
      </c>
      <c r="L58" s="120">
        <v>1</v>
      </c>
      <c r="M58" s="121">
        <v>15000</v>
      </c>
      <c r="N58" s="121">
        <v>76350</v>
      </c>
    </row>
    <row r="59" spans="1:19" ht="14.1" customHeight="1">
      <c r="A59" s="58"/>
      <c r="B59" s="175" t="s">
        <v>284</v>
      </c>
      <c r="C59" s="176"/>
      <c r="D59" s="172"/>
      <c r="E59" s="173"/>
      <c r="F59" s="173"/>
      <c r="G59" s="173"/>
      <c r="H59" s="173"/>
      <c r="I59" s="173"/>
      <c r="J59" s="173"/>
      <c r="K59" s="174"/>
      <c r="L59" s="65">
        <f>SUM(L58:L58)</f>
        <v>1</v>
      </c>
      <c r="M59" s="65">
        <f>SUM(M58:M58)</f>
        <v>15000</v>
      </c>
      <c r="N59" s="65">
        <f>SUM(N58:N58)</f>
        <v>76350</v>
      </c>
    </row>
    <row r="60" spans="1:19" ht="14.1" customHeight="1">
      <c r="A60" s="58"/>
      <c r="B60" s="169" t="s">
        <v>84</v>
      </c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1"/>
    </row>
    <row r="61" spans="1:19" ht="14.1" customHeight="1">
      <c r="A61" s="58"/>
      <c r="B61" s="46" t="s">
        <v>33</v>
      </c>
      <c r="C61" s="59" t="s">
        <v>34</v>
      </c>
      <c r="D61" s="81">
        <v>1.89</v>
      </c>
      <c r="E61" s="81">
        <v>1.89</v>
      </c>
      <c r="F61" s="81">
        <v>1.89</v>
      </c>
      <c r="G61" s="86">
        <v>1.89</v>
      </c>
      <c r="H61" s="86">
        <v>1.88</v>
      </c>
      <c r="I61" s="81">
        <v>1.89</v>
      </c>
      <c r="J61" s="81">
        <v>1.89</v>
      </c>
      <c r="K61" s="82">
        <v>0</v>
      </c>
      <c r="L61" s="83">
        <v>4</v>
      </c>
      <c r="M61" s="84">
        <v>5259</v>
      </c>
      <c r="N61" s="84">
        <v>9939.51</v>
      </c>
    </row>
    <row r="62" spans="1:19" ht="14.1" customHeight="1">
      <c r="A62" s="58"/>
      <c r="B62" s="175" t="s">
        <v>91</v>
      </c>
      <c r="C62" s="176"/>
      <c r="D62" s="172"/>
      <c r="E62" s="173"/>
      <c r="F62" s="173"/>
      <c r="G62" s="173"/>
      <c r="H62" s="173"/>
      <c r="I62" s="173"/>
      <c r="J62" s="173"/>
      <c r="K62" s="174"/>
      <c r="L62" s="65">
        <f>SUM(L61:L61)</f>
        <v>4</v>
      </c>
      <c r="M62" s="65">
        <f>SUM(M61:M61)</f>
        <v>5259</v>
      </c>
      <c r="N62" s="65">
        <f>SUM(N61:N61)</f>
        <v>9939.51</v>
      </c>
    </row>
    <row r="63" spans="1:19" ht="14.1" customHeight="1">
      <c r="A63" s="58"/>
      <c r="B63" s="169" t="s">
        <v>84</v>
      </c>
      <c r="C63" s="170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1"/>
    </row>
    <row r="64" spans="1:19" ht="14.1" customHeight="1">
      <c r="A64" s="58"/>
      <c r="B64" s="46" t="s">
        <v>35</v>
      </c>
      <c r="C64" s="59" t="s">
        <v>36</v>
      </c>
      <c r="D64" s="86">
        <v>2.85</v>
      </c>
      <c r="E64" s="86">
        <v>2.85</v>
      </c>
      <c r="F64" s="86">
        <v>2.8</v>
      </c>
      <c r="G64" s="86">
        <v>2.82</v>
      </c>
      <c r="H64" s="86">
        <v>2.89</v>
      </c>
      <c r="I64" s="86">
        <v>2.85</v>
      </c>
      <c r="J64" s="86">
        <v>2.87</v>
      </c>
      <c r="K64" s="91">
        <v>-0.7</v>
      </c>
      <c r="L64" s="92">
        <v>8</v>
      </c>
      <c r="M64" s="93">
        <v>700000</v>
      </c>
      <c r="N64" s="93">
        <v>1972500</v>
      </c>
    </row>
    <row r="65" spans="1:19" ht="14.1" customHeight="1">
      <c r="A65" s="58"/>
      <c r="B65" s="175" t="s">
        <v>91</v>
      </c>
      <c r="C65" s="176"/>
      <c r="D65" s="172"/>
      <c r="E65" s="173"/>
      <c r="F65" s="173"/>
      <c r="G65" s="173"/>
      <c r="H65" s="173"/>
      <c r="I65" s="173"/>
      <c r="J65" s="173"/>
      <c r="K65" s="174"/>
      <c r="L65" s="65">
        <f>SUM(L64:L64)</f>
        <v>8</v>
      </c>
      <c r="M65" s="65">
        <f>SUM(M64:M64)</f>
        <v>700000</v>
      </c>
      <c r="N65" s="65">
        <f>SUM(N64:N64)</f>
        <v>1972500</v>
      </c>
    </row>
    <row r="66" spans="1:19" ht="14.1" customHeight="1">
      <c r="A66" s="58"/>
      <c r="B66" s="169" t="s">
        <v>31</v>
      </c>
      <c r="C66" s="184"/>
      <c r="D66" s="184"/>
      <c r="E66" s="184"/>
      <c r="F66" s="184"/>
      <c r="G66" s="184"/>
      <c r="H66" s="184"/>
      <c r="I66" s="184"/>
      <c r="J66" s="184"/>
      <c r="K66" s="184"/>
      <c r="L66" s="184"/>
      <c r="M66" s="184"/>
      <c r="N66" s="171"/>
    </row>
    <row r="67" spans="1:19" ht="14.1" customHeight="1">
      <c r="A67" s="58"/>
      <c r="B67" s="46" t="s">
        <v>153</v>
      </c>
      <c r="C67" s="59" t="s">
        <v>154</v>
      </c>
      <c r="D67" s="81">
        <v>30.85</v>
      </c>
      <c r="E67" s="81">
        <v>30.85</v>
      </c>
      <c r="F67" s="81">
        <v>30.85</v>
      </c>
      <c r="G67" s="86">
        <v>30.85</v>
      </c>
      <c r="H67" s="86">
        <v>29.4</v>
      </c>
      <c r="I67" s="81">
        <v>30.85</v>
      </c>
      <c r="J67" s="81">
        <v>29.4</v>
      </c>
      <c r="K67" s="103">
        <v>4.93</v>
      </c>
      <c r="L67" s="83">
        <v>1</v>
      </c>
      <c r="M67" s="84">
        <v>1000</v>
      </c>
      <c r="N67" s="84">
        <v>30850</v>
      </c>
    </row>
    <row r="68" spans="1:19" ht="14.1" customHeight="1">
      <c r="A68" s="58"/>
      <c r="B68" s="175" t="s">
        <v>92</v>
      </c>
      <c r="C68" s="176"/>
      <c r="D68" s="172"/>
      <c r="E68" s="185"/>
      <c r="F68" s="185"/>
      <c r="G68" s="185"/>
      <c r="H68" s="185"/>
      <c r="I68" s="185"/>
      <c r="J68" s="185"/>
      <c r="K68" s="174"/>
      <c r="L68" s="65">
        <f>L67</f>
        <v>1</v>
      </c>
      <c r="M68" s="65">
        <f t="shared" ref="M68:N68" si="0">M67</f>
        <v>1000</v>
      </c>
      <c r="N68" s="65">
        <f t="shared" si="0"/>
        <v>30850</v>
      </c>
    </row>
    <row r="69" spans="1:19" s="52" customFormat="1" ht="14.1" customHeight="1">
      <c r="B69" s="66" t="s">
        <v>141</v>
      </c>
      <c r="C69" s="177"/>
      <c r="D69" s="183"/>
      <c r="E69" s="183"/>
      <c r="F69" s="183"/>
      <c r="G69" s="183"/>
      <c r="H69" s="183"/>
      <c r="I69" s="183"/>
      <c r="J69" s="183"/>
      <c r="K69" s="179"/>
      <c r="L69" s="67">
        <f>L65+L62+L56+L59+L68</f>
        <v>22</v>
      </c>
      <c r="M69" s="67">
        <f>M65+M62+M56+M59+M68</f>
        <v>3698075</v>
      </c>
      <c r="N69" s="67">
        <f>N65+N62+N56+N59+N68</f>
        <v>3646802.71</v>
      </c>
      <c r="O69" s="58"/>
      <c r="P69" s="58"/>
      <c r="Q69" s="58"/>
      <c r="R69" s="58"/>
      <c r="S69" s="58"/>
    </row>
    <row r="70" spans="1:19" s="52" customFormat="1" ht="19.5" customHeight="1">
      <c r="A70" s="51"/>
      <c r="B70" s="180" t="s">
        <v>311</v>
      </c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2"/>
      <c r="O70" s="58"/>
      <c r="P70" s="58"/>
      <c r="Q70" s="58"/>
      <c r="R70" s="58"/>
      <c r="S70" s="58"/>
    </row>
    <row r="71" spans="1:19" s="52" customFormat="1" ht="48" customHeight="1">
      <c r="B71" s="53" t="s">
        <v>15</v>
      </c>
      <c r="C71" s="54" t="s">
        <v>20</v>
      </c>
      <c r="D71" s="54" t="s">
        <v>21</v>
      </c>
      <c r="E71" s="54" t="s">
        <v>22</v>
      </c>
      <c r="F71" s="54" t="s">
        <v>23</v>
      </c>
      <c r="G71" s="54" t="s">
        <v>24</v>
      </c>
      <c r="H71" s="54" t="s">
        <v>25</v>
      </c>
      <c r="I71" s="54" t="s">
        <v>19</v>
      </c>
      <c r="J71" s="54" t="s">
        <v>26</v>
      </c>
      <c r="K71" s="55" t="s">
        <v>27</v>
      </c>
      <c r="L71" s="56" t="s">
        <v>28</v>
      </c>
      <c r="M71" s="56" t="s">
        <v>18</v>
      </c>
      <c r="N71" s="57" t="s">
        <v>7</v>
      </c>
      <c r="O71" s="58"/>
      <c r="P71" s="58"/>
      <c r="Q71" s="58"/>
      <c r="R71" s="58"/>
      <c r="S71" s="58"/>
    </row>
    <row r="72" spans="1:19" s="52" customFormat="1" ht="14.1" customHeight="1">
      <c r="B72" s="169" t="s">
        <v>29</v>
      </c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71"/>
      <c r="O72" s="58"/>
      <c r="P72" s="58"/>
      <c r="Q72" s="58"/>
      <c r="R72" s="58"/>
      <c r="S72" s="58"/>
    </row>
    <row r="73" spans="1:19" ht="14.1" customHeight="1">
      <c r="A73" s="58"/>
      <c r="B73" s="46" t="s">
        <v>172</v>
      </c>
      <c r="C73" s="59" t="s">
        <v>173</v>
      </c>
      <c r="D73" s="86">
        <v>0.15</v>
      </c>
      <c r="E73" s="86">
        <v>0.16</v>
      </c>
      <c r="F73" s="86">
        <v>0.15</v>
      </c>
      <c r="G73" s="86">
        <v>0.15</v>
      </c>
      <c r="H73" s="86">
        <v>0.15</v>
      </c>
      <c r="I73" s="86">
        <v>0.16</v>
      </c>
      <c r="J73" s="86">
        <v>0.16</v>
      </c>
      <c r="K73" s="91">
        <v>0</v>
      </c>
      <c r="L73" s="92">
        <v>25</v>
      </c>
      <c r="M73" s="93">
        <v>169389048</v>
      </c>
      <c r="N73" s="93">
        <v>25442247.68</v>
      </c>
    </row>
    <row r="74" spans="1:19" ht="14.1" customHeight="1">
      <c r="A74" s="58"/>
      <c r="B74" s="175" t="s">
        <v>89</v>
      </c>
      <c r="C74" s="176"/>
      <c r="D74" s="172"/>
      <c r="E74" s="185"/>
      <c r="F74" s="185"/>
      <c r="G74" s="185"/>
      <c r="H74" s="185"/>
      <c r="I74" s="185"/>
      <c r="J74" s="185"/>
      <c r="K74" s="174"/>
      <c r="L74" s="65">
        <f>SUM(L72:L73)</f>
        <v>25</v>
      </c>
      <c r="M74" s="65">
        <f t="shared" ref="M74:N74" si="1">SUM(M72:M73)</f>
        <v>169389048</v>
      </c>
      <c r="N74" s="65">
        <f t="shared" si="1"/>
        <v>25442247.68</v>
      </c>
    </row>
    <row r="75" spans="1:19" ht="14.1" customHeight="1">
      <c r="A75" s="58"/>
      <c r="B75" s="169" t="s">
        <v>84</v>
      </c>
      <c r="C75" s="170"/>
      <c r="D75" s="170"/>
      <c r="E75" s="170"/>
      <c r="F75" s="170"/>
      <c r="G75" s="170"/>
      <c r="H75" s="170"/>
      <c r="I75" s="170"/>
      <c r="J75" s="170"/>
      <c r="K75" s="170"/>
      <c r="L75" s="170"/>
      <c r="M75" s="170"/>
      <c r="N75" s="171"/>
    </row>
    <row r="76" spans="1:19" ht="14.1" customHeight="1">
      <c r="A76" s="58"/>
      <c r="B76" s="46" t="s">
        <v>236</v>
      </c>
      <c r="C76" s="59" t="s">
        <v>237</v>
      </c>
      <c r="D76" s="86">
        <v>0.87</v>
      </c>
      <c r="E76" s="86">
        <v>0.87</v>
      </c>
      <c r="F76" s="86">
        <v>0.87</v>
      </c>
      <c r="G76" s="86">
        <v>0.87</v>
      </c>
      <c r="H76" s="86">
        <v>0.83</v>
      </c>
      <c r="I76" s="86">
        <v>0.87</v>
      </c>
      <c r="J76" s="86">
        <v>0.83</v>
      </c>
      <c r="K76" s="91">
        <v>4.82</v>
      </c>
      <c r="L76" s="92">
        <v>1</v>
      </c>
      <c r="M76" s="93">
        <v>150000</v>
      </c>
      <c r="N76" s="93">
        <v>130500</v>
      </c>
    </row>
    <row r="77" spans="1:19" ht="14.1" customHeight="1">
      <c r="A77" s="58"/>
      <c r="B77" s="46" t="s">
        <v>86</v>
      </c>
      <c r="C77" s="59" t="s">
        <v>42</v>
      </c>
      <c r="D77" s="86">
        <v>1.87</v>
      </c>
      <c r="E77" s="86">
        <v>1.87</v>
      </c>
      <c r="F77" s="86">
        <v>1.85</v>
      </c>
      <c r="G77" s="86">
        <v>1.87</v>
      </c>
      <c r="H77" s="86">
        <v>1.94</v>
      </c>
      <c r="I77" s="86">
        <v>1.85</v>
      </c>
      <c r="J77" s="86">
        <v>1.87</v>
      </c>
      <c r="K77" s="91">
        <v>-1.07</v>
      </c>
      <c r="L77" s="92">
        <v>6</v>
      </c>
      <c r="M77" s="93">
        <v>50304</v>
      </c>
      <c r="N77" s="93">
        <v>93836.34</v>
      </c>
    </row>
    <row r="78" spans="1:19" ht="14.1" customHeight="1">
      <c r="A78" s="58"/>
      <c r="B78" s="175" t="s">
        <v>91</v>
      </c>
      <c r="C78" s="176"/>
      <c r="D78" s="172"/>
      <c r="E78" s="173"/>
      <c r="F78" s="173"/>
      <c r="G78" s="173"/>
      <c r="H78" s="173"/>
      <c r="I78" s="173"/>
      <c r="J78" s="173"/>
      <c r="K78" s="174"/>
      <c r="L78" s="65">
        <f>SUM(L76:L77)</f>
        <v>7</v>
      </c>
      <c r="M78" s="65">
        <f>SUM(M76:M77)</f>
        <v>200304</v>
      </c>
      <c r="N78" s="65">
        <f>SUM(N76:N77)</f>
        <v>224336.34</v>
      </c>
    </row>
    <row r="79" spans="1:19" ht="14.1" customHeight="1">
      <c r="A79" s="58"/>
      <c r="B79" s="169" t="s">
        <v>84</v>
      </c>
      <c r="C79" s="184"/>
      <c r="D79" s="184"/>
      <c r="E79" s="184"/>
      <c r="F79" s="184"/>
      <c r="G79" s="184"/>
      <c r="H79" s="184"/>
      <c r="I79" s="184"/>
      <c r="J79" s="184"/>
      <c r="K79" s="184"/>
      <c r="L79" s="184"/>
      <c r="M79" s="184"/>
      <c r="N79" s="171"/>
    </row>
    <row r="80" spans="1:19" ht="14.1" customHeight="1">
      <c r="A80" s="58"/>
      <c r="B80" s="101" t="s">
        <v>176</v>
      </c>
      <c r="C80" s="102" t="s">
        <v>177</v>
      </c>
      <c r="D80" s="94">
        <v>1.5</v>
      </c>
      <c r="E80" s="122">
        <v>1.5</v>
      </c>
      <c r="F80" s="122">
        <v>1.5</v>
      </c>
      <c r="G80" s="122">
        <v>1.5</v>
      </c>
      <c r="H80" s="122">
        <v>1.5</v>
      </c>
      <c r="I80" s="122">
        <v>1.5</v>
      </c>
      <c r="J80" s="122">
        <v>1.5</v>
      </c>
      <c r="K80" s="103">
        <v>0</v>
      </c>
      <c r="L80" s="120">
        <v>1</v>
      </c>
      <c r="M80" s="121">
        <v>300</v>
      </c>
      <c r="N80" s="121">
        <v>450</v>
      </c>
    </row>
    <row r="81" spans="1:19" ht="14.1" customHeight="1">
      <c r="A81" s="58"/>
      <c r="B81" s="101" t="s">
        <v>293</v>
      </c>
      <c r="C81" s="102" t="s">
        <v>292</v>
      </c>
      <c r="D81" s="94">
        <v>2.76</v>
      </c>
      <c r="E81" s="94">
        <v>2.76</v>
      </c>
      <c r="F81" s="95">
        <v>2.63</v>
      </c>
      <c r="G81" s="95">
        <v>2.66</v>
      </c>
      <c r="H81" s="95">
        <v>2.77</v>
      </c>
      <c r="I81" s="95">
        <v>2.63</v>
      </c>
      <c r="J81" s="95">
        <v>2.76</v>
      </c>
      <c r="K81" s="98">
        <v>-4.71</v>
      </c>
      <c r="L81" s="99">
        <v>17</v>
      </c>
      <c r="M81" s="100">
        <v>927413</v>
      </c>
      <c r="N81" s="100">
        <v>2462624.87</v>
      </c>
    </row>
    <row r="82" spans="1:19" ht="14.1" customHeight="1">
      <c r="A82" s="58"/>
      <c r="B82" s="101" t="s">
        <v>112</v>
      </c>
      <c r="C82" s="102" t="s">
        <v>113</v>
      </c>
      <c r="D82" s="94">
        <v>1.35</v>
      </c>
      <c r="E82" s="94">
        <v>1.35</v>
      </c>
      <c r="F82" s="95">
        <v>1.3</v>
      </c>
      <c r="G82" s="95">
        <v>1.31</v>
      </c>
      <c r="H82" s="95">
        <v>1.38</v>
      </c>
      <c r="I82" s="95">
        <v>1.3</v>
      </c>
      <c r="J82" s="95">
        <v>1.36</v>
      </c>
      <c r="K82" s="98">
        <v>-4.41</v>
      </c>
      <c r="L82" s="99">
        <v>4</v>
      </c>
      <c r="M82" s="100">
        <v>500000</v>
      </c>
      <c r="N82" s="100">
        <v>655000</v>
      </c>
    </row>
    <row r="83" spans="1:19" ht="14.1" customHeight="1">
      <c r="A83" s="58"/>
      <c r="B83" s="101" t="s">
        <v>252</v>
      </c>
      <c r="C83" s="102" t="s">
        <v>253</v>
      </c>
      <c r="D83" s="122">
        <v>1.9</v>
      </c>
      <c r="E83" s="122">
        <v>1.9</v>
      </c>
      <c r="F83" s="122">
        <v>1.9</v>
      </c>
      <c r="G83" s="122">
        <v>1.9</v>
      </c>
      <c r="H83" s="122">
        <v>1.9</v>
      </c>
      <c r="I83" s="122">
        <v>1.9</v>
      </c>
      <c r="J83" s="122">
        <v>1.9</v>
      </c>
      <c r="K83" s="123">
        <v>0</v>
      </c>
      <c r="L83" s="120">
        <v>2</v>
      </c>
      <c r="M83" s="121">
        <v>8835</v>
      </c>
      <c r="N83" s="121">
        <v>16786.5</v>
      </c>
    </row>
    <row r="84" spans="1:19" ht="14.1" customHeight="1">
      <c r="A84" s="58"/>
      <c r="B84" s="101" t="s">
        <v>38</v>
      </c>
      <c r="C84" s="102" t="s">
        <v>39</v>
      </c>
      <c r="D84" s="94">
        <v>1.24</v>
      </c>
      <c r="E84" s="95">
        <v>1.27</v>
      </c>
      <c r="F84" s="95">
        <v>1.24</v>
      </c>
      <c r="G84" s="95">
        <v>1.25</v>
      </c>
      <c r="H84" s="95">
        <v>1.26</v>
      </c>
      <c r="I84" s="95">
        <v>1.25</v>
      </c>
      <c r="J84" s="95">
        <v>1.25</v>
      </c>
      <c r="K84" s="98">
        <v>0</v>
      </c>
      <c r="L84" s="99">
        <v>9</v>
      </c>
      <c r="M84" s="100">
        <v>346373</v>
      </c>
      <c r="N84" s="100">
        <v>433161.92</v>
      </c>
    </row>
    <row r="85" spans="1:19" ht="14.1" customHeight="1">
      <c r="A85" s="58"/>
      <c r="B85" s="175" t="s">
        <v>91</v>
      </c>
      <c r="C85" s="176"/>
      <c r="D85" s="172"/>
      <c r="E85" s="185"/>
      <c r="F85" s="185"/>
      <c r="G85" s="185"/>
      <c r="H85" s="185"/>
      <c r="I85" s="185"/>
      <c r="J85" s="185"/>
      <c r="K85" s="174"/>
      <c r="L85" s="65">
        <f>SUM(L80:L84)</f>
        <v>33</v>
      </c>
      <c r="M85" s="65">
        <f>SUM(M80:M84)</f>
        <v>1782921</v>
      </c>
      <c r="N85" s="65">
        <f>SUM(N80:N84)</f>
        <v>3568023.29</v>
      </c>
    </row>
    <row r="86" spans="1:19" ht="14.1" customHeight="1">
      <c r="A86" s="58"/>
      <c r="B86" s="169" t="s">
        <v>31</v>
      </c>
      <c r="C86" s="184"/>
      <c r="D86" s="184"/>
      <c r="E86" s="184"/>
      <c r="F86" s="184"/>
      <c r="G86" s="184"/>
      <c r="H86" s="184"/>
      <c r="I86" s="184"/>
      <c r="J86" s="184"/>
      <c r="K86" s="184"/>
      <c r="L86" s="184"/>
      <c r="M86" s="184"/>
      <c r="N86" s="171"/>
    </row>
    <row r="87" spans="1:19" ht="14.1" customHeight="1">
      <c r="A87" s="58"/>
      <c r="B87" s="101" t="s">
        <v>277</v>
      </c>
      <c r="C87" s="102" t="s">
        <v>278</v>
      </c>
      <c r="D87" s="81">
        <v>19</v>
      </c>
      <c r="E87" s="81">
        <v>19.149999999999999</v>
      </c>
      <c r="F87" s="81">
        <v>18.8</v>
      </c>
      <c r="G87" s="86">
        <v>18.850000000000001</v>
      </c>
      <c r="H87" s="86">
        <v>18.93</v>
      </c>
      <c r="I87" s="81">
        <v>18.8</v>
      </c>
      <c r="J87" s="81">
        <v>19</v>
      </c>
      <c r="K87" s="82">
        <v>-1.05</v>
      </c>
      <c r="L87" s="83">
        <v>29</v>
      </c>
      <c r="M87" s="84">
        <v>1242654</v>
      </c>
      <c r="N87" s="84">
        <v>23418745.75</v>
      </c>
    </row>
    <row r="88" spans="1:19" ht="14.1" customHeight="1">
      <c r="A88" s="58"/>
      <c r="B88" s="175" t="s">
        <v>92</v>
      </c>
      <c r="C88" s="176"/>
      <c r="D88" s="172"/>
      <c r="E88" s="185"/>
      <c r="F88" s="185"/>
      <c r="G88" s="185"/>
      <c r="H88" s="185"/>
      <c r="I88" s="185"/>
      <c r="J88" s="185"/>
      <c r="K88" s="174"/>
      <c r="L88" s="65">
        <f>L87</f>
        <v>29</v>
      </c>
      <c r="M88" s="65">
        <f t="shared" ref="M88:N88" si="2">M87</f>
        <v>1242654</v>
      </c>
      <c r="N88" s="65">
        <f t="shared" si="2"/>
        <v>23418745.75</v>
      </c>
    </row>
    <row r="89" spans="1:19" ht="14.1" customHeight="1">
      <c r="A89" s="58"/>
      <c r="B89" s="169" t="s">
        <v>85</v>
      </c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71"/>
    </row>
    <row r="90" spans="1:19" ht="14.1" customHeight="1">
      <c r="A90" s="58"/>
      <c r="B90" s="46" t="s">
        <v>230</v>
      </c>
      <c r="C90" s="59" t="s">
        <v>231</v>
      </c>
      <c r="D90" s="63">
        <v>4.9000000000000004</v>
      </c>
      <c r="E90" s="81">
        <v>4.9000000000000004</v>
      </c>
      <c r="F90" s="81">
        <v>4.9000000000000004</v>
      </c>
      <c r="G90" s="81">
        <v>4.9000000000000004</v>
      </c>
      <c r="H90" s="81">
        <v>4.9000000000000004</v>
      </c>
      <c r="I90" s="81">
        <v>4.9000000000000004</v>
      </c>
      <c r="J90" s="81">
        <v>4.9000000000000004</v>
      </c>
      <c r="K90" s="103">
        <v>0</v>
      </c>
      <c r="L90" s="83">
        <v>4</v>
      </c>
      <c r="M90" s="84">
        <v>76659</v>
      </c>
      <c r="N90" s="84">
        <v>375629.1</v>
      </c>
    </row>
    <row r="91" spans="1:19" ht="14.1" customHeight="1">
      <c r="A91" s="58"/>
      <c r="B91" s="175" t="s">
        <v>223</v>
      </c>
      <c r="C91" s="176"/>
      <c r="D91" s="172"/>
      <c r="E91" s="185"/>
      <c r="F91" s="185"/>
      <c r="G91" s="185"/>
      <c r="H91" s="185"/>
      <c r="I91" s="185"/>
      <c r="J91" s="185"/>
      <c r="K91" s="174"/>
      <c r="L91" s="64">
        <f>L90</f>
        <v>4</v>
      </c>
      <c r="M91" s="64">
        <f t="shared" ref="M91:N91" si="3">M90</f>
        <v>76659</v>
      </c>
      <c r="N91" s="84">
        <f t="shared" si="3"/>
        <v>375629.1</v>
      </c>
    </row>
    <row r="92" spans="1:19" s="52" customFormat="1" ht="14.1" customHeight="1">
      <c r="B92" s="66" t="s">
        <v>71</v>
      </c>
      <c r="C92" s="177"/>
      <c r="D92" s="183"/>
      <c r="E92" s="183"/>
      <c r="F92" s="183"/>
      <c r="G92" s="183"/>
      <c r="H92" s="183"/>
      <c r="I92" s="183"/>
      <c r="J92" s="183"/>
      <c r="K92" s="179"/>
      <c r="L92" s="67">
        <f>L91+L88+L85+L74+L78</f>
        <v>98</v>
      </c>
      <c r="M92" s="67">
        <f>M91+M88+M85+M74+M78</f>
        <v>172691586</v>
      </c>
      <c r="N92" s="67">
        <f>N91+N88+N85+N74+N78</f>
        <v>53028982.160000004</v>
      </c>
      <c r="O92" s="58"/>
      <c r="P92" s="58"/>
      <c r="Q92" s="58"/>
      <c r="R92" s="58"/>
      <c r="S92" s="58"/>
    </row>
    <row r="93" spans="1:19" s="52" customFormat="1" ht="14.1" customHeight="1">
      <c r="B93" s="66" t="s">
        <v>40</v>
      </c>
      <c r="C93" s="177"/>
      <c r="D93" s="183"/>
      <c r="E93" s="183"/>
      <c r="F93" s="183"/>
      <c r="G93" s="183"/>
      <c r="H93" s="183"/>
      <c r="I93" s="183"/>
      <c r="J93" s="183"/>
      <c r="K93" s="179"/>
      <c r="L93" s="67">
        <f>L92+L69+L49</f>
        <v>769</v>
      </c>
      <c r="M93" s="67">
        <f>M92+M69+M49</f>
        <v>491559092</v>
      </c>
      <c r="N93" s="67">
        <f>N92+N69+N49</f>
        <v>613450181.22000003</v>
      </c>
      <c r="O93" s="58"/>
      <c r="P93" s="58"/>
      <c r="Q93" s="58"/>
      <c r="R93" s="58"/>
      <c r="S93" s="58"/>
    </row>
    <row r="94" spans="1:19" ht="12.95" customHeight="1">
      <c r="A94" s="58"/>
      <c r="N94" s="72"/>
    </row>
    <row r="95" spans="1:19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  <c r="O95" s="58"/>
      <c r="P95" s="58"/>
      <c r="Q95" s="58"/>
      <c r="R95" s="58"/>
      <c r="S95" s="58"/>
    </row>
    <row r="96" spans="1:19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  <c r="O96" s="58"/>
      <c r="P96" s="58"/>
      <c r="Q96" s="58"/>
      <c r="R96" s="58"/>
      <c r="S96" s="58"/>
    </row>
    <row r="97" spans="1:1" ht="12.95" customHeight="1">
      <c r="A97" s="58"/>
    </row>
  </sheetData>
  <mergeCells count="58">
    <mergeCell ref="B63:N63"/>
    <mergeCell ref="B50:N50"/>
    <mergeCell ref="B60:N60"/>
    <mergeCell ref="B62:C62"/>
    <mergeCell ref="D62:K62"/>
    <mergeCell ref="B52:N52"/>
    <mergeCell ref="B56:C56"/>
    <mergeCell ref="D56:K56"/>
    <mergeCell ref="B57:N57"/>
    <mergeCell ref="B59:C59"/>
    <mergeCell ref="D59:K59"/>
    <mergeCell ref="B78:C78"/>
    <mergeCell ref="D78:K78"/>
    <mergeCell ref="B65:C65"/>
    <mergeCell ref="D65:K65"/>
    <mergeCell ref="C69:K69"/>
    <mergeCell ref="B66:N66"/>
    <mergeCell ref="B68:C68"/>
    <mergeCell ref="D68:K68"/>
    <mergeCell ref="C93:K93"/>
    <mergeCell ref="B70:N70"/>
    <mergeCell ref="C92:K92"/>
    <mergeCell ref="B79:N79"/>
    <mergeCell ref="B85:C85"/>
    <mergeCell ref="D85:K85"/>
    <mergeCell ref="B89:N89"/>
    <mergeCell ref="B91:C91"/>
    <mergeCell ref="D91:K91"/>
    <mergeCell ref="B88:C88"/>
    <mergeCell ref="D88:K88"/>
    <mergeCell ref="B86:N86"/>
    <mergeCell ref="B72:N72"/>
    <mergeCell ref="B74:C74"/>
    <mergeCell ref="D74:K74"/>
    <mergeCell ref="B75:N75"/>
    <mergeCell ref="B1:N1"/>
    <mergeCell ref="B3:N3"/>
    <mergeCell ref="B15:C15"/>
    <mergeCell ref="D15:K15"/>
    <mergeCell ref="B16:N16"/>
    <mergeCell ref="B19:C19"/>
    <mergeCell ref="D19:K19"/>
    <mergeCell ref="B24:N24"/>
    <mergeCell ref="B28:C28"/>
    <mergeCell ref="D28:K28"/>
    <mergeCell ref="B20:N20"/>
    <mergeCell ref="B23:C23"/>
    <mergeCell ref="D23:K23"/>
    <mergeCell ref="B29:N29"/>
    <mergeCell ref="D35:K35"/>
    <mergeCell ref="B35:C35"/>
    <mergeCell ref="C49:K49"/>
    <mergeCell ref="B36:N36"/>
    <mergeCell ref="D42:K42"/>
    <mergeCell ref="B42:C42"/>
    <mergeCell ref="B43:N43"/>
    <mergeCell ref="B48:C48"/>
    <mergeCell ref="D48:K48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7"/>
  <sheetViews>
    <sheetView tabSelected="1" topLeftCell="A40" zoomScale="115" zoomScaleNormal="115" workbookViewId="0">
      <selection activeCell="Q48" sqref="Q4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89" t="s">
        <v>308</v>
      </c>
      <c r="B1" s="189"/>
      <c r="C1" s="189"/>
      <c r="D1" s="189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5" customHeight="1">
      <c r="A3" s="190" t="s">
        <v>29</v>
      </c>
      <c r="B3" s="191"/>
      <c r="C3" s="191"/>
      <c r="D3" s="192"/>
    </row>
    <row r="4" spans="1:4" ht="15" customHeight="1">
      <c r="A4" s="46" t="s">
        <v>235</v>
      </c>
      <c r="B4" s="59" t="s">
        <v>234</v>
      </c>
      <c r="C4" s="81">
        <v>0.22</v>
      </c>
      <c r="D4" s="81">
        <v>0.22</v>
      </c>
    </row>
    <row r="5" spans="1:4" ht="15" customHeight="1">
      <c r="A5" s="46" t="s">
        <v>151</v>
      </c>
      <c r="B5" s="59" t="s">
        <v>152</v>
      </c>
      <c r="C5" s="81">
        <v>1.1000000000000001</v>
      </c>
      <c r="D5" s="122">
        <v>1.1000000000000001</v>
      </c>
    </row>
    <row r="6" spans="1:4" ht="15" customHeight="1">
      <c r="A6" s="46" t="s">
        <v>271</v>
      </c>
      <c r="B6" s="59" t="s">
        <v>272</v>
      </c>
      <c r="C6" s="81">
        <v>0.8</v>
      </c>
      <c r="D6" s="122">
        <v>0.8</v>
      </c>
    </row>
    <row r="7" spans="1:4" ht="15" customHeight="1">
      <c r="A7" s="46" t="s">
        <v>268</v>
      </c>
      <c r="B7" s="59" t="s">
        <v>180</v>
      </c>
      <c r="C7" s="81">
        <v>0.17</v>
      </c>
      <c r="D7" s="122">
        <v>0.17</v>
      </c>
    </row>
    <row r="8" spans="1:4" ht="15" customHeight="1">
      <c r="A8" s="46" t="s">
        <v>199</v>
      </c>
      <c r="B8" s="59" t="s">
        <v>200</v>
      </c>
      <c r="C8" s="47">
        <v>0.78</v>
      </c>
      <c r="D8" s="47">
        <v>0.78</v>
      </c>
    </row>
    <row r="9" spans="1:4" ht="15" customHeight="1">
      <c r="A9" s="46" t="s">
        <v>189</v>
      </c>
      <c r="B9" s="59" t="s">
        <v>190</v>
      </c>
      <c r="C9" s="47">
        <v>2.2000000000000002</v>
      </c>
      <c r="D9" s="47">
        <v>2.2000000000000002</v>
      </c>
    </row>
    <row r="10" spans="1:4" ht="15" customHeight="1">
      <c r="A10" s="46" t="s">
        <v>264</v>
      </c>
      <c r="B10" s="59" t="s">
        <v>265</v>
      </c>
      <c r="C10" s="122">
        <v>0.67</v>
      </c>
      <c r="D10" s="127">
        <v>0.67</v>
      </c>
    </row>
    <row r="11" spans="1:4" ht="15" customHeight="1">
      <c r="A11" s="186" t="s">
        <v>83</v>
      </c>
      <c r="B11" s="187"/>
      <c r="C11" s="187"/>
      <c r="D11" s="188"/>
    </row>
    <row r="12" spans="1:4" ht="15" customHeight="1">
      <c r="A12" s="46" t="s">
        <v>96</v>
      </c>
      <c r="B12" s="59" t="s">
        <v>95</v>
      </c>
      <c r="C12" s="86">
        <v>6.8</v>
      </c>
      <c r="D12" s="81">
        <v>6.8</v>
      </c>
    </row>
    <row r="13" spans="1:4" ht="15" customHeight="1">
      <c r="A13" s="46" t="s">
        <v>193</v>
      </c>
      <c r="B13" s="59" t="s">
        <v>194</v>
      </c>
      <c r="C13" s="86">
        <v>0.66</v>
      </c>
      <c r="D13" s="81">
        <v>0.66</v>
      </c>
    </row>
    <row r="14" spans="1:4" ht="15" customHeight="1">
      <c r="A14" s="46" t="s">
        <v>213</v>
      </c>
      <c r="B14" s="59" t="s">
        <v>214</v>
      </c>
      <c r="C14" s="86">
        <v>0.77</v>
      </c>
      <c r="D14" s="122">
        <v>0.77</v>
      </c>
    </row>
    <row r="15" spans="1:4" ht="15" customHeight="1">
      <c r="A15" s="186" t="s">
        <v>84</v>
      </c>
      <c r="B15" s="187"/>
      <c r="C15" s="187"/>
      <c r="D15" s="188"/>
    </row>
    <row r="16" spans="1:4" ht="15" customHeight="1">
      <c r="A16" s="46" t="s">
        <v>97</v>
      </c>
      <c r="B16" s="59" t="s">
        <v>98</v>
      </c>
      <c r="C16" s="122">
        <v>5.5</v>
      </c>
      <c r="D16" s="122">
        <v>5.5</v>
      </c>
    </row>
    <row r="17" spans="1:4" ht="15" customHeight="1">
      <c r="A17" s="46" t="s">
        <v>197</v>
      </c>
      <c r="B17" s="59" t="s">
        <v>198</v>
      </c>
      <c r="C17" s="122">
        <v>1.3</v>
      </c>
      <c r="D17" s="122">
        <v>1.28</v>
      </c>
    </row>
    <row r="18" spans="1:4" ht="15" customHeight="1">
      <c r="A18" s="46" t="s">
        <v>203</v>
      </c>
      <c r="B18" s="59" t="s">
        <v>204</v>
      </c>
      <c r="C18" s="122">
        <v>2.4500000000000002</v>
      </c>
      <c r="D18" s="122">
        <v>2.4500000000000002</v>
      </c>
    </row>
    <row r="19" spans="1:4" ht="15" customHeight="1">
      <c r="A19" s="46" t="s">
        <v>130</v>
      </c>
      <c r="B19" s="59" t="s">
        <v>131</v>
      </c>
      <c r="C19" s="122">
        <v>2.04</v>
      </c>
      <c r="D19" s="122">
        <v>2.0499999999999998</v>
      </c>
    </row>
    <row r="20" spans="1:4" ht="15" customHeight="1">
      <c r="A20" s="46" t="s">
        <v>181</v>
      </c>
      <c r="B20" s="59" t="s">
        <v>146</v>
      </c>
      <c r="C20" s="122">
        <v>2.2999999999999998</v>
      </c>
      <c r="D20" s="122">
        <v>2.2999999999999998</v>
      </c>
    </row>
    <row r="21" spans="1:4" ht="15" customHeight="1">
      <c r="A21" s="190" t="s">
        <v>31</v>
      </c>
      <c r="B21" s="191" t="s">
        <v>31</v>
      </c>
      <c r="C21" s="191"/>
      <c r="D21" s="192"/>
    </row>
    <row r="22" spans="1:4" ht="15" customHeight="1">
      <c r="A22" s="46" t="s">
        <v>99</v>
      </c>
      <c r="B22" s="59" t="s">
        <v>100</v>
      </c>
      <c r="C22" s="122">
        <v>22.95</v>
      </c>
      <c r="D22" s="122">
        <v>23</v>
      </c>
    </row>
    <row r="23" spans="1:4" ht="15" customHeight="1">
      <c r="A23" s="190" t="s">
        <v>85</v>
      </c>
      <c r="B23" s="191"/>
      <c r="C23" s="191"/>
      <c r="D23" s="192"/>
    </row>
    <row r="24" spans="1:4" ht="15" customHeight="1">
      <c r="A24" s="46" t="s">
        <v>296</v>
      </c>
      <c r="B24" s="59" t="s">
        <v>297</v>
      </c>
      <c r="C24" s="63">
        <v>5.99</v>
      </c>
      <c r="D24" s="63">
        <v>5.99</v>
      </c>
    </row>
    <row r="25" spans="1:4" ht="15" customHeight="1">
      <c r="A25" s="46" t="s">
        <v>242</v>
      </c>
      <c r="B25" s="59" t="s">
        <v>243</v>
      </c>
      <c r="C25" s="94">
        <v>10</v>
      </c>
      <c r="D25" s="94">
        <v>10</v>
      </c>
    </row>
    <row r="26" spans="1:4" ht="18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5" customHeight="1">
      <c r="A27" s="186" t="s">
        <v>29</v>
      </c>
      <c r="B27" s="187"/>
      <c r="C27" s="187"/>
      <c r="D27" s="188"/>
    </row>
    <row r="28" spans="1:4" ht="15" customHeight="1">
      <c r="A28" s="46" t="s">
        <v>207</v>
      </c>
      <c r="B28" s="59" t="s">
        <v>208</v>
      </c>
      <c r="C28" s="81">
        <v>1</v>
      </c>
      <c r="D28" s="81">
        <v>1.01</v>
      </c>
    </row>
    <row r="29" spans="1:4" ht="15" customHeight="1">
      <c r="A29" s="46" t="s">
        <v>145</v>
      </c>
      <c r="B29" s="59" t="s">
        <v>144</v>
      </c>
      <c r="C29" s="86">
        <v>1</v>
      </c>
      <c r="D29" s="86">
        <v>1</v>
      </c>
    </row>
    <row r="30" spans="1:4" ht="15" customHeight="1">
      <c r="A30" s="46" t="s">
        <v>294</v>
      </c>
      <c r="B30" s="59" t="s">
        <v>295</v>
      </c>
      <c r="C30" s="86">
        <v>1</v>
      </c>
      <c r="D30" s="94">
        <v>1</v>
      </c>
    </row>
    <row r="31" spans="1:4" ht="15" customHeight="1">
      <c r="A31" s="46" t="s">
        <v>289</v>
      </c>
      <c r="B31" s="59" t="s">
        <v>290</v>
      </c>
      <c r="C31" s="94">
        <v>0.11</v>
      </c>
      <c r="D31" s="94">
        <v>0.11</v>
      </c>
    </row>
    <row r="32" spans="1:4" ht="15" customHeight="1">
      <c r="A32" s="46" t="s">
        <v>101</v>
      </c>
      <c r="B32" s="59" t="s">
        <v>102</v>
      </c>
      <c r="C32" s="86">
        <v>0.05</v>
      </c>
      <c r="D32" s="86">
        <v>0.05</v>
      </c>
    </row>
    <row r="33" spans="1:4" ht="15" customHeight="1">
      <c r="A33" s="89" t="s">
        <v>262</v>
      </c>
      <c r="B33" s="90" t="s">
        <v>263</v>
      </c>
      <c r="C33" s="86">
        <v>1</v>
      </c>
      <c r="D33" s="86">
        <v>1</v>
      </c>
    </row>
    <row r="34" spans="1:4" ht="15" customHeight="1">
      <c r="A34" s="46" t="s">
        <v>105</v>
      </c>
      <c r="B34" s="59" t="s">
        <v>106</v>
      </c>
      <c r="C34" s="86">
        <v>0.09</v>
      </c>
      <c r="D34" s="86">
        <v>0.09</v>
      </c>
    </row>
    <row r="35" spans="1:4" ht="15" customHeight="1">
      <c r="A35" s="46" t="s">
        <v>226</v>
      </c>
      <c r="B35" s="59" t="s">
        <v>227</v>
      </c>
      <c r="C35" s="86">
        <v>0.75</v>
      </c>
      <c r="D35" s="86">
        <v>0.75</v>
      </c>
    </row>
    <row r="36" spans="1:4" ht="15" customHeight="1">
      <c r="A36" s="46" t="s">
        <v>174</v>
      </c>
      <c r="B36" s="59" t="s">
        <v>175</v>
      </c>
      <c r="C36" s="86">
        <v>1</v>
      </c>
      <c r="D36" s="86">
        <v>1</v>
      </c>
    </row>
    <row r="37" spans="1:4" ht="15" customHeight="1">
      <c r="A37" s="46" t="s">
        <v>103</v>
      </c>
      <c r="B37" s="59" t="s">
        <v>104</v>
      </c>
      <c r="C37" s="86">
        <v>0.94</v>
      </c>
      <c r="D37" s="86">
        <v>0.94</v>
      </c>
    </row>
    <row r="38" spans="1:4" ht="15" customHeight="1">
      <c r="A38" s="87" t="s">
        <v>254</v>
      </c>
      <c r="B38" s="88" t="s">
        <v>255</v>
      </c>
      <c r="C38" s="86">
        <v>1</v>
      </c>
      <c r="D38" s="86">
        <v>1</v>
      </c>
    </row>
    <row r="39" spans="1:4" ht="15" customHeight="1">
      <c r="A39" s="46" t="s">
        <v>187</v>
      </c>
      <c r="B39" s="59" t="s">
        <v>188</v>
      </c>
      <c r="C39" s="86">
        <v>0.25</v>
      </c>
      <c r="D39" s="127">
        <v>0.25</v>
      </c>
    </row>
    <row r="40" spans="1:4" ht="15" customHeight="1">
      <c r="A40" s="46" t="s">
        <v>183</v>
      </c>
      <c r="B40" s="59" t="s">
        <v>182</v>
      </c>
      <c r="C40" s="81">
        <v>0.31</v>
      </c>
      <c r="D40" s="81">
        <v>0.31</v>
      </c>
    </row>
    <row r="41" spans="1:4" ht="15" customHeight="1">
      <c r="A41" s="186" t="s">
        <v>94</v>
      </c>
      <c r="B41" s="187"/>
      <c r="C41" s="187"/>
      <c r="D41" s="188"/>
    </row>
    <row r="42" spans="1:4" ht="15" customHeight="1">
      <c r="A42" s="46" t="s">
        <v>275</v>
      </c>
      <c r="B42" s="59" t="s">
        <v>276</v>
      </c>
      <c r="C42" s="122">
        <v>0.85</v>
      </c>
      <c r="D42" s="127">
        <v>0.85</v>
      </c>
    </row>
    <row r="43" spans="1:4" ht="15" customHeight="1">
      <c r="A43" s="186" t="s">
        <v>186</v>
      </c>
      <c r="B43" s="187"/>
      <c r="C43" s="187"/>
      <c r="D43" s="188"/>
    </row>
    <row r="44" spans="1:4" ht="15" customHeight="1">
      <c r="A44" s="46" t="s">
        <v>185</v>
      </c>
      <c r="B44" s="59" t="s">
        <v>184</v>
      </c>
      <c r="C44" s="86">
        <v>1.2</v>
      </c>
      <c r="D44" s="104">
        <v>1.2</v>
      </c>
    </row>
    <row r="45" spans="1:4" ht="15" customHeight="1">
      <c r="A45" s="186" t="s">
        <v>84</v>
      </c>
      <c r="B45" s="187"/>
      <c r="C45" s="187"/>
      <c r="D45" s="188"/>
    </row>
    <row r="46" spans="1:4" ht="15" customHeight="1">
      <c r="A46" s="76" t="s">
        <v>164</v>
      </c>
      <c r="B46" s="77" t="s">
        <v>165</v>
      </c>
      <c r="C46" s="86">
        <v>100</v>
      </c>
      <c r="D46" s="86">
        <v>100</v>
      </c>
    </row>
    <row r="47" spans="1:4" ht="15" customHeight="1">
      <c r="A47" s="46" t="s">
        <v>107</v>
      </c>
      <c r="B47" s="59" t="s">
        <v>108</v>
      </c>
      <c r="C47" s="86">
        <v>2.85</v>
      </c>
      <c r="D47" s="122">
        <v>2.85</v>
      </c>
    </row>
    <row r="48" spans="1:4" ht="15" customHeight="1">
      <c r="A48" s="46" t="s">
        <v>88</v>
      </c>
      <c r="B48" s="59" t="s">
        <v>37</v>
      </c>
      <c r="C48" s="86">
        <v>0.99</v>
      </c>
      <c r="D48" s="86">
        <v>0.99</v>
      </c>
    </row>
    <row r="49" spans="1:4" ht="15" customHeight="1">
      <c r="A49" s="186" t="s">
        <v>83</v>
      </c>
      <c r="B49" s="187"/>
      <c r="C49" s="187"/>
      <c r="D49" s="188"/>
    </row>
    <row r="50" spans="1:4" ht="15" customHeight="1">
      <c r="A50" s="46" t="s">
        <v>147</v>
      </c>
      <c r="B50" s="68" t="s">
        <v>148</v>
      </c>
      <c r="C50" s="63">
        <v>1</v>
      </c>
      <c r="D50" s="75">
        <v>1</v>
      </c>
    </row>
    <row r="51" spans="1:4" ht="15" customHeight="1">
      <c r="A51" s="190" t="s">
        <v>85</v>
      </c>
      <c r="B51" s="191"/>
      <c r="C51" s="191"/>
      <c r="D51" s="192"/>
    </row>
    <row r="52" spans="1:4" ht="15" customHeight="1">
      <c r="A52" s="46" t="s">
        <v>109</v>
      </c>
      <c r="B52" s="68" t="s">
        <v>110</v>
      </c>
      <c r="C52" s="63" t="s">
        <v>111</v>
      </c>
      <c r="D52" s="63" t="s">
        <v>111</v>
      </c>
    </row>
    <row r="53" spans="1:4" ht="18" customHeight="1">
      <c r="A53" s="74" t="s">
        <v>41</v>
      </c>
      <c r="B53" s="74" t="s">
        <v>20</v>
      </c>
      <c r="C53" s="74" t="s">
        <v>93</v>
      </c>
      <c r="D53" s="74" t="s">
        <v>19</v>
      </c>
    </row>
    <row r="54" spans="1:4" ht="12" customHeight="1">
      <c r="A54" s="186" t="s">
        <v>29</v>
      </c>
      <c r="B54" s="187"/>
      <c r="C54" s="187"/>
      <c r="D54" s="188"/>
    </row>
    <row r="55" spans="1:4" ht="12" customHeight="1">
      <c r="A55" s="46" t="s">
        <v>287</v>
      </c>
      <c r="B55" s="59" t="s">
        <v>288</v>
      </c>
      <c r="C55" s="94">
        <v>1</v>
      </c>
      <c r="D55" s="94">
        <v>1</v>
      </c>
    </row>
    <row r="56" spans="1:4" ht="12" customHeight="1">
      <c r="A56" s="186" t="s">
        <v>84</v>
      </c>
      <c r="B56" s="187"/>
      <c r="C56" s="187"/>
      <c r="D56" s="188"/>
    </row>
    <row r="57" spans="1:4" ht="12" customHeight="1">
      <c r="A57" s="101" t="s">
        <v>114</v>
      </c>
      <c r="B57" s="102" t="s">
        <v>115</v>
      </c>
      <c r="C57" s="94">
        <v>1.8</v>
      </c>
      <c r="D57" s="94">
        <v>1.79</v>
      </c>
    </row>
  </sheetData>
  <mergeCells count="14">
    <mergeCell ref="A56:D56"/>
    <mergeCell ref="A41:D41"/>
    <mergeCell ref="A1:D1"/>
    <mergeCell ref="A3:D3"/>
    <mergeCell ref="A23:D23"/>
    <mergeCell ref="A27:D27"/>
    <mergeCell ref="A21:D21"/>
    <mergeCell ref="A11:D11"/>
    <mergeCell ref="A43:D43"/>
    <mergeCell ref="A54:D54"/>
    <mergeCell ref="A51:D51"/>
    <mergeCell ref="A45:D45"/>
    <mergeCell ref="A49:D49"/>
    <mergeCell ref="A15:D1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topLeftCell="A4" zoomScale="120" zoomScaleNormal="120" workbookViewId="0">
      <selection activeCell="N11" sqref="N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199" t="s">
        <v>0</v>
      </c>
      <c r="C1" s="200"/>
      <c r="D1" s="201"/>
      <c r="E1" s="6"/>
      <c r="F1" s="10"/>
      <c r="G1" s="10"/>
      <c r="H1" s="10"/>
      <c r="I1" s="10"/>
    </row>
    <row r="2" spans="1:9" ht="10.5" customHeight="1">
      <c r="B2" s="202"/>
      <c r="C2" s="203"/>
      <c r="D2" s="204"/>
      <c r="E2" s="6"/>
      <c r="F2" s="10"/>
      <c r="G2" s="10"/>
      <c r="H2" s="10"/>
      <c r="I2" s="10"/>
    </row>
    <row r="3" spans="1:9" ht="18" customHeight="1">
      <c r="B3" s="106" t="s">
        <v>306</v>
      </c>
      <c r="C3" s="6"/>
      <c r="D3" s="6"/>
      <c r="E3" s="6"/>
      <c r="F3" s="6"/>
      <c r="G3" s="6"/>
      <c r="H3" s="6"/>
      <c r="I3" s="6"/>
    </row>
    <row r="4" spans="1:9" ht="36" customHeight="1">
      <c r="A4" s="107"/>
      <c r="B4" s="219" t="s">
        <v>307</v>
      </c>
      <c r="C4" s="220"/>
      <c r="D4" s="220"/>
      <c r="E4" s="220"/>
      <c r="F4" s="220"/>
      <c r="G4" s="220"/>
      <c r="H4" s="220"/>
      <c r="I4" s="221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22" t="s">
        <v>29</v>
      </c>
      <c r="C6" s="223"/>
      <c r="D6" s="223"/>
      <c r="E6" s="223"/>
      <c r="F6" s="223"/>
      <c r="G6" s="223"/>
      <c r="H6" s="223"/>
      <c r="I6" s="224"/>
    </row>
    <row r="7" spans="1:9" ht="18" customHeight="1">
      <c r="A7" s="107"/>
      <c r="B7" s="112" t="s">
        <v>44</v>
      </c>
      <c r="C7" s="113" t="s">
        <v>291</v>
      </c>
      <c r="D7" s="114">
        <v>0.2</v>
      </c>
      <c r="E7" s="114">
        <v>0.18</v>
      </c>
      <c r="F7" s="114">
        <v>0.18</v>
      </c>
      <c r="G7" s="115">
        <v>33</v>
      </c>
      <c r="H7" s="115">
        <v>72766039</v>
      </c>
      <c r="I7" s="115">
        <v>13415782.220000001</v>
      </c>
    </row>
    <row r="8" spans="1:9" ht="18" customHeight="1">
      <c r="A8" s="107"/>
      <c r="B8" s="116" t="s">
        <v>302</v>
      </c>
      <c r="C8" s="225"/>
      <c r="D8" s="217"/>
      <c r="E8" s="217"/>
      <c r="F8" s="226"/>
      <c r="G8" s="117">
        <f>SUM(G7:G7)</f>
        <v>33</v>
      </c>
      <c r="H8" s="117">
        <f>SUM(H7:H7)</f>
        <v>72766039</v>
      </c>
      <c r="I8" s="117">
        <f>SUM(I7:I7)</f>
        <v>13415782.220000001</v>
      </c>
    </row>
    <row r="9" spans="1:9" ht="18" customHeight="1">
      <c r="A9" s="107"/>
      <c r="B9" s="222" t="s">
        <v>73</v>
      </c>
      <c r="C9" s="223"/>
      <c r="D9" s="223"/>
      <c r="E9" s="223"/>
      <c r="F9" s="223"/>
      <c r="G9" s="223"/>
      <c r="H9" s="223"/>
      <c r="I9" s="224"/>
    </row>
    <row r="10" spans="1:9" ht="18" customHeight="1">
      <c r="A10" s="107"/>
      <c r="B10" s="112" t="s">
        <v>120</v>
      </c>
      <c r="C10" s="113" t="s">
        <v>121</v>
      </c>
      <c r="D10" s="114">
        <v>10</v>
      </c>
      <c r="E10" s="114">
        <v>10</v>
      </c>
      <c r="F10" s="114">
        <v>10</v>
      </c>
      <c r="G10" s="115">
        <v>1</v>
      </c>
      <c r="H10" s="115">
        <v>250000</v>
      </c>
      <c r="I10" s="115">
        <v>2500000</v>
      </c>
    </row>
    <row r="11" spans="1:9" ht="18" customHeight="1">
      <c r="A11" s="107"/>
      <c r="B11" s="116" t="s">
        <v>314</v>
      </c>
      <c r="C11" s="225"/>
      <c r="D11" s="217"/>
      <c r="E11" s="217"/>
      <c r="F11" s="226"/>
      <c r="G11" s="117">
        <f>G10</f>
        <v>1</v>
      </c>
      <c r="H11" s="117">
        <f t="shared" ref="H11:I11" si="0">H10</f>
        <v>250000</v>
      </c>
      <c r="I11" s="117">
        <f t="shared" si="0"/>
        <v>2500000</v>
      </c>
    </row>
    <row r="12" spans="1:9" ht="18" customHeight="1">
      <c r="A12" s="107"/>
      <c r="B12" s="118" t="s">
        <v>303</v>
      </c>
      <c r="C12" s="227"/>
      <c r="D12" s="228"/>
      <c r="E12" s="228"/>
      <c r="F12" s="229"/>
      <c r="G12" s="119">
        <f>G8+G11</f>
        <v>34</v>
      </c>
      <c r="H12" s="119">
        <f t="shared" ref="H12:I12" si="1">H8+H11</f>
        <v>73016039</v>
      </c>
      <c r="I12" s="119">
        <f t="shared" si="1"/>
        <v>15915782.220000001</v>
      </c>
    </row>
    <row r="13" spans="1:9" ht="18" customHeight="1">
      <c r="B13" s="215" t="s">
        <v>135</v>
      </c>
      <c r="C13" s="216"/>
      <c r="D13" s="216"/>
      <c r="E13" s="216"/>
      <c r="F13" s="216"/>
      <c r="G13" s="216"/>
      <c r="H13" s="216"/>
      <c r="I13" s="216"/>
    </row>
    <row r="14" spans="1:9" ht="18" customHeight="1">
      <c r="B14" s="205" t="s">
        <v>15</v>
      </c>
      <c r="C14" s="206"/>
      <c r="D14" s="207"/>
      <c r="E14" s="205" t="s">
        <v>20</v>
      </c>
      <c r="F14" s="207"/>
      <c r="G14" s="218" t="s">
        <v>45</v>
      </c>
      <c r="H14" s="206"/>
      <c r="I14" s="207"/>
    </row>
    <row r="15" spans="1:9" ht="12.95" customHeight="1">
      <c r="B15" s="213" t="s">
        <v>29</v>
      </c>
      <c r="C15" s="184"/>
      <c r="D15" s="184"/>
      <c r="E15" s="184"/>
      <c r="F15" s="184"/>
      <c r="G15" s="184"/>
      <c r="H15" s="184"/>
      <c r="I15" s="214"/>
    </row>
    <row r="16" spans="1:9" ht="12.95" customHeight="1">
      <c r="B16" s="241" t="s">
        <v>300</v>
      </c>
      <c r="C16" s="209"/>
      <c r="D16" s="234"/>
      <c r="E16" s="225" t="s">
        <v>301</v>
      </c>
      <c r="F16" s="226"/>
      <c r="G16" s="225" t="s">
        <v>72</v>
      </c>
      <c r="H16" s="217"/>
      <c r="I16" s="226"/>
    </row>
    <row r="17" spans="2:9" ht="12.95" customHeight="1">
      <c r="B17" s="208" t="s">
        <v>225</v>
      </c>
      <c r="C17" s="209"/>
      <c r="D17" s="210"/>
      <c r="E17" s="211" t="s">
        <v>224</v>
      </c>
      <c r="F17" s="212"/>
      <c r="G17" s="211">
        <v>3</v>
      </c>
      <c r="H17" s="217"/>
      <c r="I17" s="212"/>
    </row>
    <row r="18" spans="2:9" ht="12.95" customHeight="1">
      <c r="B18" s="213" t="s">
        <v>84</v>
      </c>
      <c r="C18" s="184"/>
      <c r="D18" s="184"/>
      <c r="E18" s="184" t="s">
        <v>84</v>
      </c>
      <c r="F18" s="184"/>
      <c r="G18" s="184"/>
      <c r="H18" s="184"/>
      <c r="I18" s="214"/>
    </row>
    <row r="19" spans="2:9" ht="12.95" customHeight="1">
      <c r="B19" s="241" t="s">
        <v>312</v>
      </c>
      <c r="C19" s="209" t="s">
        <v>313</v>
      </c>
      <c r="D19" s="234"/>
      <c r="E19" s="225" t="s">
        <v>313</v>
      </c>
      <c r="F19" s="226"/>
      <c r="G19" s="225">
        <v>2.38</v>
      </c>
      <c r="H19" s="217"/>
      <c r="I19" s="226"/>
    </row>
    <row r="20" spans="2:9" ht="12.95" customHeight="1">
      <c r="B20" s="237" t="s">
        <v>73</v>
      </c>
      <c r="C20" s="238"/>
      <c r="D20" s="238"/>
      <c r="E20" s="238"/>
      <c r="F20" s="238"/>
      <c r="G20" s="238"/>
      <c r="H20" s="238"/>
      <c r="I20" s="239"/>
    </row>
    <row r="21" spans="2:9" ht="12.95" customHeight="1">
      <c r="B21" s="240" t="s">
        <v>117</v>
      </c>
      <c r="C21" s="209"/>
      <c r="D21" s="246"/>
      <c r="E21" s="242" t="s">
        <v>116</v>
      </c>
      <c r="F21" s="243"/>
      <c r="G21" s="242">
        <v>1</v>
      </c>
      <c r="H21" s="217"/>
      <c r="I21" s="243"/>
    </row>
    <row r="22" spans="2:9" ht="12.95" customHeight="1">
      <c r="B22" s="196" t="s">
        <v>122</v>
      </c>
      <c r="C22" s="197" t="s">
        <v>123</v>
      </c>
      <c r="D22" s="198"/>
      <c r="E22" s="193" t="s">
        <v>123</v>
      </c>
      <c r="F22" s="194"/>
      <c r="G22" s="193">
        <v>9.5</v>
      </c>
      <c r="H22" s="195"/>
      <c r="I22" s="194"/>
    </row>
    <row r="23" spans="2:9" ht="12.95" customHeight="1">
      <c r="B23" s="196" t="s">
        <v>128</v>
      </c>
      <c r="C23" s="197"/>
      <c r="D23" s="198"/>
      <c r="E23" s="193" t="s">
        <v>129</v>
      </c>
      <c r="F23" s="194"/>
      <c r="G23" s="193">
        <v>1</v>
      </c>
      <c r="H23" s="195"/>
      <c r="I23" s="194"/>
    </row>
    <row r="24" spans="2:9" ht="12.95" customHeight="1">
      <c r="B24" s="196" t="s">
        <v>149</v>
      </c>
      <c r="C24" s="197"/>
      <c r="D24" s="198"/>
      <c r="E24" s="193" t="s">
        <v>150</v>
      </c>
      <c r="F24" s="194"/>
      <c r="G24" s="193" t="s">
        <v>72</v>
      </c>
      <c r="H24" s="195"/>
      <c r="I24" s="194"/>
    </row>
    <row r="25" spans="2:9" ht="12.95" customHeight="1">
      <c r="B25" s="230" t="s">
        <v>94</v>
      </c>
      <c r="C25" s="231"/>
      <c r="D25" s="231"/>
      <c r="E25" s="231"/>
      <c r="F25" s="231"/>
      <c r="G25" s="231"/>
      <c r="H25" s="231"/>
      <c r="I25" s="232"/>
    </row>
    <row r="26" spans="2:9" ht="12.95" customHeight="1">
      <c r="B26" s="233" t="s">
        <v>298</v>
      </c>
      <c r="C26" s="209"/>
      <c r="D26" s="234"/>
      <c r="E26" s="235" t="s">
        <v>299</v>
      </c>
      <c r="F26" s="226"/>
      <c r="G26" s="235" t="s">
        <v>72</v>
      </c>
      <c r="H26" s="217"/>
      <c r="I26" s="226"/>
    </row>
    <row r="27" spans="2:9" ht="12.95" customHeight="1">
      <c r="B27" s="233" t="s">
        <v>249</v>
      </c>
      <c r="C27" s="209"/>
      <c r="D27" s="234"/>
      <c r="E27" s="235" t="s">
        <v>248</v>
      </c>
      <c r="F27" s="226"/>
      <c r="G27" s="235">
        <v>0.5</v>
      </c>
      <c r="H27" s="217"/>
      <c r="I27" s="226"/>
    </row>
    <row r="28" spans="2:9" ht="12.95" customHeight="1">
      <c r="B28" s="233" t="s">
        <v>266</v>
      </c>
      <c r="C28" s="209"/>
      <c r="D28" s="234"/>
      <c r="E28" s="235" t="s">
        <v>267</v>
      </c>
      <c r="F28" s="226"/>
      <c r="G28" s="235">
        <v>1</v>
      </c>
      <c r="H28" s="217"/>
      <c r="I28" s="226"/>
    </row>
    <row r="29" spans="2:9" ht="12.95" customHeight="1">
      <c r="B29" s="196" t="s">
        <v>256</v>
      </c>
      <c r="C29" s="197"/>
      <c r="D29" s="198"/>
      <c r="E29" s="236" t="s">
        <v>257</v>
      </c>
      <c r="F29" s="236"/>
      <c r="G29" s="193" t="s">
        <v>72</v>
      </c>
      <c r="H29" s="195"/>
      <c r="I29" s="194"/>
    </row>
    <row r="30" spans="2:9" ht="12.95" customHeight="1">
      <c r="B30" s="196" t="s">
        <v>125</v>
      </c>
      <c r="C30" s="197"/>
      <c r="D30" s="198"/>
      <c r="E30" s="193" t="s">
        <v>124</v>
      </c>
      <c r="F30" s="194"/>
      <c r="G30" s="193" t="s">
        <v>72</v>
      </c>
      <c r="H30" s="195"/>
      <c r="I30" s="194"/>
    </row>
    <row r="31" spans="2:9" ht="25.5" customHeight="1"/>
    <row r="32" spans="2:9" ht="22.5"/>
  </sheetData>
  <mergeCells count="51">
    <mergeCell ref="B20:I20"/>
    <mergeCell ref="B16:D16"/>
    <mergeCell ref="E16:F16"/>
    <mergeCell ref="G16:I16"/>
    <mergeCell ref="B21:D21"/>
    <mergeCell ref="E21:F21"/>
    <mergeCell ref="G21:I21"/>
    <mergeCell ref="E19:F19"/>
    <mergeCell ref="G19:I19"/>
    <mergeCell ref="B18:I18"/>
    <mergeCell ref="B19:D19"/>
    <mergeCell ref="B30:D30"/>
    <mergeCell ref="E30:F30"/>
    <mergeCell ref="G30:I30"/>
    <mergeCell ref="B25:I25"/>
    <mergeCell ref="B27:D27"/>
    <mergeCell ref="E27:F27"/>
    <mergeCell ref="G27:I27"/>
    <mergeCell ref="G29:I29"/>
    <mergeCell ref="B29:D29"/>
    <mergeCell ref="E29:F29"/>
    <mergeCell ref="B26:D26"/>
    <mergeCell ref="E26:F26"/>
    <mergeCell ref="G26:I26"/>
    <mergeCell ref="E28:F28"/>
    <mergeCell ref="G28:I28"/>
    <mergeCell ref="B28:D28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9:I9"/>
    <mergeCell ref="C11:F11"/>
    <mergeCell ref="E22:F22"/>
    <mergeCell ref="G22:I22"/>
    <mergeCell ref="B23:D23"/>
    <mergeCell ref="G24:I24"/>
    <mergeCell ref="B24:D24"/>
    <mergeCell ref="E24:F24"/>
    <mergeCell ref="E23:F23"/>
    <mergeCell ref="G23:I23"/>
    <mergeCell ref="B22:D22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4" t="s">
        <v>0</v>
      </c>
      <c r="C1" s="244"/>
      <c r="D1" s="5"/>
      <c r="E1" s="5"/>
      <c r="F1" s="5"/>
    </row>
    <row r="2" spans="1:6" ht="27.95" customHeight="1">
      <c r="A2" s="4"/>
      <c r="B2" s="245" t="s">
        <v>306</v>
      </c>
      <c r="C2" s="245"/>
      <c r="D2" s="245"/>
      <c r="E2" s="245"/>
      <c r="F2" s="245"/>
    </row>
    <row r="3" spans="1:6" ht="42.75" customHeight="1">
      <c r="B3" s="219" t="s">
        <v>46</v>
      </c>
      <c r="C3" s="220"/>
      <c r="D3" s="220"/>
      <c r="E3" s="220"/>
      <c r="F3" s="22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136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137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138</v>
      </c>
      <c r="E15" s="14">
        <v>978181.82</v>
      </c>
      <c r="F15" s="16" t="s">
        <v>54</v>
      </c>
    </row>
    <row r="16" spans="1:6" ht="20.100000000000001" customHeight="1">
      <c r="B16" s="11" t="s">
        <v>155</v>
      </c>
      <c r="C16" s="17" t="s">
        <v>51</v>
      </c>
      <c r="D16" s="15" t="s">
        <v>157</v>
      </c>
      <c r="E16" s="14" t="s">
        <v>54</v>
      </c>
      <c r="F16" s="16" t="s">
        <v>54</v>
      </c>
    </row>
    <row r="17" spans="2:6" ht="20.100000000000001" customHeight="1">
      <c r="B17" s="11" t="s">
        <v>156</v>
      </c>
      <c r="C17" s="17" t="s">
        <v>56</v>
      </c>
      <c r="D17" s="15" t="s">
        <v>158</v>
      </c>
      <c r="E17" s="14" t="s">
        <v>54</v>
      </c>
      <c r="F17" s="16" t="s">
        <v>54</v>
      </c>
    </row>
    <row r="18" spans="2:6" ht="20.100000000000001" customHeight="1">
      <c r="B18" s="11" t="s">
        <v>155</v>
      </c>
      <c r="C18" s="17" t="s">
        <v>56</v>
      </c>
      <c r="D18" s="15" t="s">
        <v>159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Indices</vt:lpstr>
      <vt:lpstr>Top 5</vt:lpstr>
      <vt:lpstr>Bullient </vt:lpstr>
      <vt:lpstr>Not trading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2026-03-24T10:47:22Z</cp:lastPrinted>
  <dcterms:created xsi:type="dcterms:W3CDTF">2024-09-12T06:50:39Z</dcterms:created>
  <dcterms:modified xsi:type="dcterms:W3CDTF">2026-03-24T10:47:52Z</dcterms:modified>
</cp:coreProperties>
</file>